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ceskakamenice.sharepoint.com/sites/urad/Sdilene dokumenty/07 Rozpočty/2026/"/>
    </mc:Choice>
  </mc:AlternateContent>
  <xr:revisionPtr revIDLastSave="455" documentId="8_{20FAD36B-407D-44BA-8AE2-DAE0668EAB91}" xr6:coauthVersionLast="47" xr6:coauthVersionMax="47" xr10:uidLastSave="{0EAACBFA-D93C-406F-96B4-DCE0B870F372}"/>
  <bookViews>
    <workbookView xWindow="-120" yWindow="-120" windowWidth="29040" windowHeight="15720" tabRatio="446" xr2:uid="{00000000-000D-0000-FFFF-FFFF00000000}"/>
  </bookViews>
  <sheets>
    <sheet name="Shrnutí + financování" sheetId="5" r:id="rId1"/>
    <sheet name="Příjmy" sheetId="4" r:id="rId2"/>
    <sheet name="Výdaje" sheetId="1" r:id="rId3"/>
    <sheet name="Úvěry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1" l="1"/>
  <c r="I169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4" i="1"/>
  <c r="I185" i="1"/>
  <c r="I186" i="1"/>
  <c r="I187" i="1"/>
  <c r="I188" i="1"/>
  <c r="I168" i="1"/>
  <c r="I157" i="1"/>
  <c r="I158" i="1"/>
  <c r="I159" i="1"/>
  <c r="I160" i="1"/>
  <c r="I161" i="1"/>
  <c r="I162" i="1"/>
  <c r="I164" i="1"/>
  <c r="I156" i="1"/>
  <c r="I147" i="1"/>
  <c r="I148" i="1"/>
  <c r="I149" i="1"/>
  <c r="I150" i="1"/>
  <c r="I151" i="1"/>
  <c r="I146" i="1"/>
  <c r="H141" i="1"/>
  <c r="I43" i="1" l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3" i="1"/>
  <c r="I84" i="1"/>
  <c r="I86" i="1"/>
  <c r="I87" i="1"/>
  <c r="I90" i="1"/>
  <c r="I91" i="1"/>
  <c r="I94" i="1"/>
  <c r="I95" i="1"/>
  <c r="I96" i="1"/>
  <c r="I97" i="1"/>
  <c r="I98" i="1"/>
  <c r="I99" i="1"/>
  <c r="I100" i="1"/>
  <c r="I101" i="1"/>
  <c r="I102" i="1"/>
  <c r="I103" i="1"/>
  <c r="I104" i="1"/>
  <c r="I105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42" i="1"/>
  <c r="I38" i="1"/>
  <c r="I36" i="1"/>
  <c r="I35" i="1"/>
  <c r="I34" i="1"/>
  <c r="I32" i="1"/>
  <c r="I31" i="1"/>
  <c r="I30" i="1"/>
  <c r="I29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7" i="1"/>
  <c r="I6" i="1"/>
  <c r="I108" i="4" l="1"/>
  <c r="I77" i="4"/>
  <c r="I78" i="4"/>
  <c r="I79" i="4"/>
  <c r="I80" i="4"/>
  <c r="I81" i="4"/>
  <c r="I82" i="4"/>
  <c r="I84" i="4"/>
  <c r="I85" i="4"/>
  <c r="I86" i="4"/>
  <c r="I87" i="4"/>
  <c r="I89" i="4"/>
  <c r="I90" i="4"/>
  <c r="I91" i="4"/>
  <c r="I92" i="4"/>
  <c r="I94" i="4"/>
  <c r="I98" i="4"/>
  <c r="I102" i="4"/>
  <c r="I73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7" i="4"/>
  <c r="I24" i="4"/>
  <c r="I7" i="4"/>
  <c r="I8" i="4"/>
  <c r="I9" i="4"/>
  <c r="I10" i="4"/>
  <c r="I11" i="4"/>
  <c r="I12" i="4"/>
  <c r="I13" i="4"/>
  <c r="I14" i="4"/>
  <c r="I15" i="4"/>
  <c r="I16" i="4"/>
  <c r="I17" i="4"/>
  <c r="I20" i="4"/>
  <c r="I6" i="4"/>
  <c r="H74" i="4" l="1"/>
  <c r="H189" i="1" l="1"/>
  <c r="H165" i="1"/>
  <c r="H153" i="1"/>
  <c r="H39" i="1"/>
  <c r="H8" i="1"/>
  <c r="E28" i="5"/>
  <c r="H103" i="4"/>
  <c r="H191" i="1" l="1"/>
  <c r="H68" i="4"/>
  <c r="E6" i="5" l="1"/>
  <c r="H198" i="1"/>
  <c r="H21" i="4" l="1"/>
  <c r="G68" i="4"/>
  <c r="G165" i="1"/>
  <c r="G141" i="1"/>
  <c r="H105" i="4" l="1"/>
  <c r="D28" i="5"/>
  <c r="G21" i="4"/>
  <c r="E17" i="7"/>
  <c r="D17" i="7"/>
  <c r="C17" i="7"/>
  <c r="L17" i="7"/>
  <c r="K17" i="7"/>
  <c r="J17" i="7"/>
  <c r="C28" i="5"/>
  <c r="B28" i="5"/>
  <c r="F103" i="4"/>
  <c r="I103" i="4" s="1"/>
  <c r="E103" i="4"/>
  <c r="G103" i="4"/>
  <c r="F74" i="4"/>
  <c r="I74" i="4" s="1"/>
  <c r="G74" i="4"/>
  <c r="E74" i="4"/>
  <c r="E5" i="5" l="1"/>
  <c r="E7" i="5" s="1"/>
  <c r="E30" i="5" s="1"/>
  <c r="H111" i="4"/>
  <c r="G109" i="4"/>
  <c r="F39" i="1"/>
  <c r="G8" i="1"/>
  <c r="G39" i="1"/>
  <c r="G153" i="1"/>
  <c r="G189" i="1"/>
  <c r="F109" i="4" l="1"/>
  <c r="I109" i="4" s="1"/>
  <c r="F195" i="1"/>
  <c r="I195" i="1" s="1"/>
  <c r="F189" i="1"/>
  <c r="I189" i="1" s="1"/>
  <c r="F165" i="1"/>
  <c r="I165" i="1" s="1"/>
  <c r="F153" i="1"/>
  <c r="I153" i="1" s="1"/>
  <c r="F8" i="1"/>
  <c r="F68" i="4"/>
  <c r="I68" i="4" s="1"/>
  <c r="F21" i="4"/>
  <c r="I21" i="4" s="1"/>
  <c r="E109" i="4"/>
  <c r="I8" i="1" l="1"/>
  <c r="G191" i="1"/>
  <c r="G198" i="1" s="1"/>
  <c r="G105" i="4"/>
  <c r="F105" i="4"/>
  <c r="I105" i="4" s="1"/>
  <c r="E153" i="1"/>
  <c r="C5" i="5" l="1"/>
  <c r="G111" i="4"/>
  <c r="D5" i="5"/>
  <c r="F111" i="4"/>
  <c r="I111" i="4" s="1"/>
  <c r="D6" i="5"/>
  <c r="E195" i="1"/>
  <c r="E21" i="4" l="1"/>
  <c r="E68" i="4"/>
  <c r="E165" i="1"/>
  <c r="E141" i="1"/>
  <c r="E39" i="1"/>
  <c r="E8" i="1"/>
  <c r="E105" i="4" l="1"/>
  <c r="E111" i="4" l="1"/>
  <c r="B5" i="5"/>
  <c r="D7" i="5"/>
  <c r="E189" i="1" l="1"/>
  <c r="E191" i="1" s="1"/>
  <c r="B6" i="5" s="1"/>
  <c r="B7" i="5" s="1"/>
  <c r="E198" i="1" l="1"/>
  <c r="F141" i="1"/>
  <c r="I141" i="1" s="1"/>
  <c r="F191" i="1" l="1"/>
  <c r="I191" i="1" s="1"/>
  <c r="F198" i="1" l="1"/>
  <c r="I198" i="1" s="1"/>
  <c r="C6" i="5"/>
  <c r="C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tc={3FADB900-3E80-4311-B0BB-89318AF1D4F2}</author>
    <author>tc={F1C5D04C-00CD-4705-ACB1-DC49E993E233}</author>
  </authors>
  <commentList>
    <comment ref="F10" authorId="0" shapeId="0" xr:uid="{3FADB900-3E80-4311-B0BB-89318AF1D4F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Upřesní J. Volfová</t>
      </text>
    </comment>
    <comment ref="T10" authorId="1" shapeId="0" xr:uid="{F1C5D04C-00CD-4705-ACB1-DC49E993E23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Upřesní J. Volfová</t>
      </text>
    </comment>
  </commentList>
</comments>
</file>

<file path=xl/sharedStrings.xml><?xml version="1.0" encoding="utf-8"?>
<sst xmlns="http://schemas.openxmlformats.org/spreadsheetml/2006/main" count="414" uniqueCount="359">
  <si>
    <t>SHRNUTÍ 2026</t>
  </si>
  <si>
    <t>Návrh rozpočtu</t>
  </si>
  <si>
    <t>RS</t>
  </si>
  <si>
    <t>RU</t>
  </si>
  <si>
    <t>Čerpání</t>
  </si>
  <si>
    <t>celkové příjmy</t>
  </si>
  <si>
    <t>celkové výdaje</t>
  </si>
  <si>
    <t>rozdíl</t>
  </si>
  <si>
    <t>financování</t>
  </si>
  <si>
    <t xml:space="preserve">HV – ZBÚ </t>
  </si>
  <si>
    <t>HV – SF</t>
  </si>
  <si>
    <t>Čerpání úvěru ČSOB – vodovod Líska</t>
  </si>
  <si>
    <t>Mimořádná splátka úvěru ČSOB - vodovod Líska</t>
  </si>
  <si>
    <t>Čerpání úvěru UniCredit Bank - Domovy pro seniory</t>
  </si>
  <si>
    <t>Čerpání úvěru ČSOB – energetické úspory CDM</t>
  </si>
  <si>
    <t>Mimořádná splátka úvěru ČSOB – energetické úspory CDM</t>
  </si>
  <si>
    <t>Čerpání úvěru ČSOB – chodník Žižkova a rekonstrukce NZDM</t>
  </si>
  <si>
    <t>Pravidelná splátka úvěru ČSOB – chodník Žižkova a rekonstrukce NZDM</t>
  </si>
  <si>
    <t>Mimořádná splátka úvěru ČSOB – chodník Žižkova a rekonstrukce NZDM</t>
  </si>
  <si>
    <t>Pravidelná splátka úvěru UniCredit – IROP</t>
  </si>
  <si>
    <t>Pravidelná splátka úvěru ČSOB – bytové domy Lidická</t>
  </si>
  <si>
    <t>Pravidelná splátka úvěru ČS – komunitní centrum</t>
  </si>
  <si>
    <t>Pravidelná splátka úvěru ČS – plošina (v roce 2025 skončila)</t>
  </si>
  <si>
    <t>Pravidelná splátka úvěru UniCredit – Skalka</t>
  </si>
  <si>
    <t>Pravidelná splátka úvěru ČSOB – přesun tepelného zdroje DK</t>
  </si>
  <si>
    <t>Operace z pen.účtů organizace nemající charakter příjmů a výdajů</t>
  </si>
  <si>
    <t>Kontokorentní úvěr  (v roce 2025 zcela vyčerpán - navrženo splacení)</t>
  </si>
  <si>
    <t>,</t>
  </si>
  <si>
    <t>PŘÍJMY 2025</t>
  </si>
  <si>
    <t>účet</t>
  </si>
  <si>
    <t>org, ÚZ</t>
  </si>
  <si>
    <t>§</t>
  </si>
  <si>
    <t>pol</t>
  </si>
  <si>
    <t>Skutečnost</t>
  </si>
  <si>
    <t>%</t>
  </si>
  <si>
    <t xml:space="preserve">NÁVRH </t>
  </si>
  <si>
    <t>Skutečnost     1 - 10 2025</t>
  </si>
  <si>
    <t>1 – DAŇOVÉ PŘÍJMY</t>
  </si>
  <si>
    <t>SD</t>
  </si>
  <si>
    <t>Daň z příjmů FO placená plátci</t>
  </si>
  <si>
    <t>Daň z příjmů FO placená poplatníky</t>
  </si>
  <si>
    <t>Daň z příjmů FO vybíraná srážkou</t>
  </si>
  <si>
    <t>Daň z příjmu právnických osob</t>
  </si>
  <si>
    <t>Daň z příjmu právnických osob za obce</t>
  </si>
  <si>
    <t>DPH (vč. sociální práce)</t>
  </si>
  <si>
    <t>Poplatek ze psů</t>
  </si>
  <si>
    <t>Popl. za provoz systému – komunální odpad</t>
  </si>
  <si>
    <t>Poplatek z pobytu</t>
  </si>
  <si>
    <t xml:space="preserve">Popl. za užívání veř. prostranství </t>
  </si>
  <si>
    <t>Správní poplatky</t>
  </si>
  <si>
    <t>Daň z hazardních her</t>
  </si>
  <si>
    <t>Daň z nemovitých věcí</t>
  </si>
  <si>
    <t>2 – NEDAŇOVÉ PŘÍJMY</t>
  </si>
  <si>
    <t>Plakátování, reklama</t>
  </si>
  <si>
    <t>Univerzita třetího věku</t>
  </si>
  <si>
    <t xml:space="preserve">Českokamenické noviny     </t>
  </si>
  <si>
    <t>KaCR – poskytování služeb vč. vstupného (mimo festival)</t>
  </si>
  <si>
    <t>KaCR – příjmy Festival  (mimo darů) odhad dle roku 2025</t>
  </si>
  <si>
    <t>KaCR – příjmy projekt Hello Wood</t>
  </si>
  <si>
    <t>Vstupné zámek</t>
  </si>
  <si>
    <t>Vstupné kostel, kaple</t>
  </si>
  <si>
    <t>Knihovna</t>
  </si>
  <si>
    <t>Koupaliště</t>
  </si>
  <si>
    <t>Sportovní hala – zálohy, energie, co platí Palmer</t>
  </si>
  <si>
    <t>Koupaliště – Stellplatz</t>
  </si>
  <si>
    <t>Zálohy za fotbalové hřiště (energie)</t>
  </si>
  <si>
    <t>Bytové hospodářství – zálohy a služby</t>
  </si>
  <si>
    <t>Nebyty – zálohy a služby</t>
  </si>
  <si>
    <t>Hroby</t>
  </si>
  <si>
    <t>Likvidace objemného odpadu + WC (příjmy MSČK)</t>
  </si>
  <si>
    <t>Příjmy za parkování</t>
  </si>
  <si>
    <t>Platby za odpad podnikatelé</t>
  </si>
  <si>
    <t>Příjmy - sběrný dvůr (MSČK)</t>
  </si>
  <si>
    <t>KaCR – prodej zboží</t>
  </si>
  <si>
    <t>Věcná břemena</t>
  </si>
  <si>
    <t>Pronájem – pozemky</t>
  </si>
  <si>
    <t>Evangelický kostel</t>
  </si>
  <si>
    <t xml:space="preserve">Příjem KACR z pronájmů </t>
  </si>
  <si>
    <t>Pronájem – hřiště za školou</t>
  </si>
  <si>
    <t>Pronájem – byty</t>
  </si>
  <si>
    <t>Pronájem – nebyty</t>
  </si>
  <si>
    <t>Pronájem – DSPSP</t>
  </si>
  <si>
    <t>Pokuty – SÚ</t>
  </si>
  <si>
    <t>Bytové hospodářství – poplatky z prodlení</t>
  </si>
  <si>
    <t>Nebytové hospodářství – poplatky z prodlení</t>
  </si>
  <si>
    <t xml:space="preserve">Pokuty – policie </t>
  </si>
  <si>
    <t>Pokuty – přestupky</t>
  </si>
  <si>
    <t>KaCR – dary na Festival 2025 (odhad dle roku 2025)</t>
  </si>
  <si>
    <t>Dar WIS Energo</t>
  </si>
  <si>
    <t>SÚ - náklady řízení</t>
  </si>
  <si>
    <t>Zájezd společenská komise (příjem)</t>
  </si>
  <si>
    <t>Správa hřbitova (20), příspěvky na pohřebné (130+60)</t>
  </si>
  <si>
    <t>Platby za separovaný odpad</t>
  </si>
  <si>
    <t>Náklady řízení</t>
  </si>
  <si>
    <t>3 – KAPITÁLOVÉ PŘÍJMY</t>
  </si>
  <si>
    <t>Prodej SVS – vodovod Líska (polovina vlastního podílu)</t>
  </si>
  <si>
    <t>Prodej SVS – přivaděč vodovodu Líska</t>
  </si>
  <si>
    <t>Prodej – pozemky</t>
  </si>
  <si>
    <t>4 – DOTACE</t>
  </si>
  <si>
    <t>Dotace na volby do Parlamentu ČR 2025</t>
  </si>
  <si>
    <t>Dotace na výkon státní správy (odhad)</t>
  </si>
  <si>
    <t>Dotace na výkon soc. práce z MPSV</t>
  </si>
  <si>
    <t>Dotace OPZ+ Terénní programy</t>
  </si>
  <si>
    <t>Dotace OPZ+ AP</t>
  </si>
  <si>
    <t xml:space="preserve">Dotace ÚP na IPM a VPP </t>
  </si>
  <si>
    <t>Dotace IROP Chodník Žižkova - neinvestiční</t>
  </si>
  <si>
    <t>Dotace MK na MPZ</t>
  </si>
  <si>
    <t>Dotace ÚK Hrobka Preidl II</t>
  </si>
  <si>
    <t>Průtokové dotace pro PO města</t>
  </si>
  <si>
    <t>Dotace Rabštejn 2024 Euroregion</t>
  </si>
  <si>
    <t>Transfer od SAB na projekt Interreg</t>
  </si>
  <si>
    <t>Dotace ÚK na parkoviště Pražská</t>
  </si>
  <si>
    <t>Dotace ÚK na CAS pro SDH</t>
  </si>
  <si>
    <t>Příspěvky od obcí – přestupky, MěP</t>
  </si>
  <si>
    <t>Příspěvky od obcí – SDH</t>
  </si>
  <si>
    <t>Dotace ze SFDI na nástupiště K.N.V. a Bezručova ul.</t>
  </si>
  <si>
    <t>Dotace NPŽP na vodovod Líska</t>
  </si>
  <si>
    <t>Dotace ModFond na fotovoltaiku Lidická 197</t>
  </si>
  <si>
    <t>Dotace ModFond na fotovoltaiku sportovní hala</t>
  </si>
  <si>
    <t>Dotace ModFond na fotovoltaiku fotbalové hřiště</t>
  </si>
  <si>
    <t>Dotace NZÚ na Energetické úspory Lidická 204</t>
  </si>
  <si>
    <t>Dotace ModFond na energetické úspory v CDM(odhad)</t>
  </si>
  <si>
    <t>Dotace NPO na BDI</t>
  </si>
  <si>
    <t>Dotace NPO na Dětskou skupinu</t>
  </si>
  <si>
    <t>Dotace IROP na chodník Žižkova</t>
  </si>
  <si>
    <t>Příjmy po konsolidaci</t>
  </si>
  <si>
    <t>KONSOLIDACE – částečná</t>
  </si>
  <si>
    <t>Převod z rozpočtu do SF (příděl)</t>
  </si>
  <si>
    <t>Příjmy celkem:</t>
  </si>
  <si>
    <t>VÝDAJE 2025</t>
  </si>
  <si>
    <t>ORJ</t>
  </si>
  <si>
    <t>ORG</t>
  </si>
  <si>
    <t>NÁVRH</t>
  </si>
  <si>
    <t>Čerpání rozpočtu 01 - 10 2025</t>
  </si>
  <si>
    <t>1 – ZEMĚDĚLSTVÍ</t>
  </si>
  <si>
    <t>Zvláštní veterinární péče</t>
  </si>
  <si>
    <t>Členský poplatek SVOL</t>
  </si>
  <si>
    <t>2 – PRŮMYSL A OST. HOSPODÁŘSTVÍ</t>
  </si>
  <si>
    <t>Propagace města</t>
  </si>
  <si>
    <t>Příspěvky dle manuálu pro regulaci reklamy</t>
  </si>
  <si>
    <t>Stavební úřad – posudky, prováděcí dokumentace</t>
  </si>
  <si>
    <t>PP Rekonstrukce Dvořákova</t>
  </si>
  <si>
    <t>*</t>
  </si>
  <si>
    <t>Komunikace – dopravní značení</t>
  </si>
  <si>
    <t>PP Rekonstrukce ul. Sládkova</t>
  </si>
  <si>
    <t>PP Rekonstrukce prostorů kolem KD</t>
  </si>
  <si>
    <t>Nájmy různé</t>
  </si>
  <si>
    <t>PP Výstavba chodník Děčínská II. etapa + vjezd Kratochvílovi</t>
  </si>
  <si>
    <t>RE Rekonstrukce a výstavba chodníku ul. Žižkova</t>
  </si>
  <si>
    <t>Rekonstrukce a výstavba chodníku ul Žižkova – úroky</t>
  </si>
  <si>
    <t>PP Výstavba cyklostezky do Kamenického Šenova (stromy)</t>
  </si>
  <si>
    <t>PP Vybudování chodníku Lipová u Jak. nám. (SO 04)</t>
  </si>
  <si>
    <t>PP Chodník a místo pro přecházení Lužická</t>
  </si>
  <si>
    <t>RE Přechod Lužická</t>
  </si>
  <si>
    <t>RE Nástupiště K.N.Víska</t>
  </si>
  <si>
    <t>RE Nástupiště Bezručova ul.</t>
  </si>
  <si>
    <t>PP Cyklostezka Kerhartice – ČK – Líska</t>
  </si>
  <si>
    <t>PP Parkoviště Pražská</t>
  </si>
  <si>
    <t>PP Chodník Dukelských hrdinů</t>
  </si>
  <si>
    <t>2025000034</t>
  </si>
  <si>
    <t>RE Odstavné plochy</t>
  </si>
  <si>
    <t>RE Náměstí u orloje (pouze zakrytí pilířků)</t>
  </si>
  <si>
    <t>RE Autobusové zastávky (spoluúčast)</t>
  </si>
  <si>
    <t>Vybudování vodovodu na Lísce - úroky</t>
  </si>
  <si>
    <t>Elektrická energie - vodovod Líska</t>
  </si>
  <si>
    <t xml:space="preserve">PP Soustava domácích čističek </t>
  </si>
  <si>
    <t>3 – SLUŽBY PRO OBYVATELSTVO</t>
  </si>
  <si>
    <t>5050000000</t>
  </si>
  <si>
    <t>PP Revitalizace zahrady MŠ Palackého</t>
  </si>
  <si>
    <t>Provozní příspěvek ZŠ TGM a gymnázium</t>
  </si>
  <si>
    <t>Úroky úvěr IROP</t>
  </si>
  <si>
    <t>PP Konektivita ZŠ TGM</t>
  </si>
  <si>
    <t xml:space="preserve">Provozní příspěvek ZUŠ </t>
  </si>
  <si>
    <t>PP Přestavba staré knihovny na ZUŠ</t>
  </si>
  <si>
    <t>PP Energetické úspory ZUŠ</t>
  </si>
  <si>
    <t>Provozní příspěvek – ZŠ TGM a gymnázium na kino</t>
  </si>
  <si>
    <t>Evangelický kostel (20 tis. drobné opravy a rekonstrukce)</t>
  </si>
  <si>
    <t xml:space="preserve">MPZ –  dotace </t>
  </si>
  <si>
    <t>MPZ – spoluúčast města</t>
  </si>
  <si>
    <t xml:space="preserve">Místní rozhlas </t>
  </si>
  <si>
    <t>Českokamenické noviny</t>
  </si>
  <si>
    <t>KaCR (kultura + TIC + knihovna + produkční dům kultury a sportovní hala)</t>
  </si>
  <si>
    <t>KaCR kulturní akce</t>
  </si>
  <si>
    <t>Smlouva o spolupráci s církví - dar</t>
  </si>
  <si>
    <t>Smlouva o spolupráci s církví - plnění u města</t>
  </si>
  <si>
    <t>Vstupné Janda zámek</t>
  </si>
  <si>
    <t>Projekt Hello Wood</t>
  </si>
  <si>
    <t>Vánoční výzdoba</t>
  </si>
  <si>
    <t>Projekt Interreg - Společné dějiny-společná budoucnost</t>
  </si>
  <si>
    <t>Mariánská pouť 2026</t>
  </si>
  <si>
    <t>Velikonoční jarmark 2026</t>
  </si>
  <si>
    <t>Dýňobraní 2026</t>
  </si>
  <si>
    <t>Městský ples 2026</t>
  </si>
  <si>
    <t>Dveře podzimu 2026</t>
  </si>
  <si>
    <t>Fest!val 2026 (podíl města 1200)</t>
  </si>
  <si>
    <t>Společenská komise</t>
  </si>
  <si>
    <t>Podpora činnosti klubů seniorů</t>
  </si>
  <si>
    <t>Kulturní a společenské granty</t>
  </si>
  <si>
    <t>Přímá dotace – Fest Broukovec</t>
  </si>
  <si>
    <t>Hřiště za školou (50 tis. na DPP)</t>
  </si>
  <si>
    <t>Sportovní hala</t>
  </si>
  <si>
    <t>Posilovna v hale a elektronické zámky</t>
  </si>
  <si>
    <t>Koupaliště (elektrika, voda, ostraha)</t>
  </si>
  <si>
    <t>Fotbalové hřiště (ve výši elektrické energie, bez ostatního provozu)</t>
  </si>
  <si>
    <t>Kemp elektrická energie</t>
  </si>
  <si>
    <t>Dotace na sport</t>
  </si>
  <si>
    <t>Dotace FK na energie</t>
  </si>
  <si>
    <t>Přímá sportovní dotace – Peklo Severu ROAD</t>
  </si>
  <si>
    <t>Přímá sportovní dotace – Peklo Severu</t>
  </si>
  <si>
    <t xml:space="preserve">Provozní příspěvek CDM </t>
  </si>
  <si>
    <t>Úroky Energetické opatření CDM (odhad)</t>
  </si>
  <si>
    <t>Bytové hospodářství (výdaje ze záloh + běžná údržba)</t>
  </si>
  <si>
    <t>Napojení RD na sítě – Skalka II</t>
  </si>
  <si>
    <t>Úroky úvěr Skalka</t>
  </si>
  <si>
    <t>Úroky úvěr Lidická</t>
  </si>
  <si>
    <t xml:space="preserve">Nebyty </t>
  </si>
  <si>
    <t>5302032250</t>
  </si>
  <si>
    <t>VPP - mzdy+pracovní oděvy (Ruttová)</t>
  </si>
  <si>
    <t xml:space="preserve">Dálková správa kotelen </t>
  </si>
  <si>
    <t>PP BENAR nebyty projektové práce</t>
  </si>
  <si>
    <t>Úroky úvěr komunitní centrum</t>
  </si>
  <si>
    <t>Úroky Přesun tepelného zdroje</t>
  </si>
  <si>
    <t>Elektrická energie VO</t>
  </si>
  <si>
    <t>RE VO Nerudova</t>
  </si>
  <si>
    <t>PP Revitalizace hřbitova</t>
  </si>
  <si>
    <t>Pohřebné – vypravení sociálních pohřbů</t>
  </si>
  <si>
    <t>Vklad do Českokamenické majetkové s.r.o.</t>
  </si>
  <si>
    <t>Půjčka Českokamenické majetkové s.r.o.</t>
  </si>
  <si>
    <t xml:space="preserve">Městský architekt </t>
  </si>
  <si>
    <t>Odvod podílu z parkovacích automatů</t>
  </si>
  <si>
    <t>Provozní příspěvek Městské služby Česká Kamenice (včetně sběrného dvora)</t>
  </si>
  <si>
    <t>PP Opěrná zeď Jateční</t>
  </si>
  <si>
    <t>VPP – mzdy (11 zaměstnanců – pouze spoluúčast)</t>
  </si>
  <si>
    <t>Nákup pozemků (tenisové kurty)</t>
  </si>
  <si>
    <t>Geometrické plány + zastavující studie + oceňování posudků + pasporty revize katastru</t>
  </si>
  <si>
    <t>Nákup kolků + doplnění dat do technické mapy</t>
  </si>
  <si>
    <t>Monitoring ovzduší</t>
  </si>
  <si>
    <t>Svoz odpadu (+inflace 2,5%)</t>
  </si>
  <si>
    <t>PP Demolice části SD</t>
  </si>
  <si>
    <t>Protipovodňová opatření  hlásný a varovný systém</t>
  </si>
  <si>
    <t>Veřejná zeleň – ORIŽP</t>
  </si>
  <si>
    <t>4 – SOCIÁLNÍ VĚCI</t>
  </si>
  <si>
    <t>Městský fond pomoci</t>
  </si>
  <si>
    <t>Provozní příspěvek pro DSPS</t>
  </si>
  <si>
    <t>Investiční příspěvek DSPS – střecha + vratka nájmu</t>
  </si>
  <si>
    <t>Terénní pracovníci, dotace - projekt OPZ+</t>
  </si>
  <si>
    <t>Terénní pracovníci, spoluúčast na projektu OPZ+</t>
  </si>
  <si>
    <t>Nový projekt -Terénní pracovníci, spoluúčast na projektu OPZ+</t>
  </si>
  <si>
    <t>5 – OBRANA, BEZPEČNOST</t>
  </si>
  <si>
    <t>Rezerva k zajištění přípravy na kriz. opatření</t>
  </si>
  <si>
    <t>Městská policie</t>
  </si>
  <si>
    <t>Asistenti prevence kriminality, projekt OPZ+</t>
  </si>
  <si>
    <t>2301810000</t>
  </si>
  <si>
    <t>Asistenti prevence kriminality, spoluúčast na projektu OPZ+</t>
  </si>
  <si>
    <t>Provoz kamerového systému</t>
  </si>
  <si>
    <t>5220000000</t>
  </si>
  <si>
    <t>RE Vylepšení kamerového systému</t>
  </si>
  <si>
    <t>PP Nová hasičárna</t>
  </si>
  <si>
    <t>Hasiči</t>
  </si>
  <si>
    <t>6 – VŠEOBECNÁ A VEŘEJNÁ SPRÁVA</t>
  </si>
  <si>
    <t>Zastupitelstvo obce (bez odchodného, starosta neuvolněný)</t>
  </si>
  <si>
    <t>Místní správa</t>
  </si>
  <si>
    <t>RE Rekonstrukce úřadu  – sociální zařízení</t>
  </si>
  <si>
    <t>Dohody o provedení práce</t>
  </si>
  <si>
    <t>Použití sociálního fondu</t>
  </si>
  <si>
    <t>Příspěvek města Euroregionu Labe</t>
  </si>
  <si>
    <t>Služby peněžním ústavům</t>
  </si>
  <si>
    <t>Pojištění majetku</t>
  </si>
  <si>
    <t>Daň z příjmů obce</t>
  </si>
  <si>
    <t>DPH</t>
  </si>
  <si>
    <t>Vratky dotací (odhad vratky za Ter.pracovníky)</t>
  </si>
  <si>
    <t>Osadní výbory (P. Důl, Líska, K. N. Víska, Filipov)</t>
  </si>
  <si>
    <t>Energetický specialista</t>
  </si>
  <si>
    <t>Poplatky za věcná břemena</t>
  </si>
  <si>
    <t>Spoluúčast při pojistných událostech, poplatky</t>
  </si>
  <si>
    <t>Dar MAS Labské pískovce (darovací smlouva z RM 2025)</t>
  </si>
  <si>
    <t>Členské příspěvky</t>
  </si>
  <si>
    <t>Cena města +dary</t>
  </si>
  <si>
    <t>Příspěvky na fasádu</t>
  </si>
  <si>
    <t>Rezerva</t>
  </si>
  <si>
    <t>Cizí platby, poplatek za zápis s.r.o., ostatní výdaje, dary</t>
  </si>
  <si>
    <t>Výdaje po konsolidaci:</t>
  </si>
  <si>
    <t>Převod z rozpočtu do SF</t>
  </si>
  <si>
    <t>Výdaje celkem:</t>
  </si>
  <si>
    <t>Přehled úvěrů k 31.10.2025</t>
  </si>
  <si>
    <t>k datu 31.10.2025</t>
  </si>
  <si>
    <t>Účel</t>
  </si>
  <si>
    <t>Výše úvěru</t>
  </si>
  <si>
    <t>Zůstatek k 31.10.2025</t>
  </si>
  <si>
    <t>Měsíční splátka</t>
  </si>
  <si>
    <t>Účet</t>
  </si>
  <si>
    <t>Úročení</t>
  </si>
  <si>
    <t xml:space="preserve">Fixace do </t>
  </si>
  <si>
    <t>Splátky do</t>
  </si>
  <si>
    <t>Bytové domy Lidická (ČSOB)</t>
  </si>
  <si>
    <t>1,98</t>
  </si>
  <si>
    <t>Projekty IROP (UniCredit)</t>
  </si>
  <si>
    <t>4510252</t>
  </si>
  <si>
    <t>1,33</t>
  </si>
  <si>
    <t>Komunitní centrum (Česká spořitelna)</t>
  </si>
  <si>
    <t>4510250</t>
  </si>
  <si>
    <t>5,99</t>
  </si>
  <si>
    <t>Montážní plošina (Česká spořitelna)</t>
  </si>
  <si>
    <t>4510254</t>
  </si>
  <si>
    <t>0,70 + 1Mpribor</t>
  </si>
  <si>
    <t>x</t>
  </si>
  <si>
    <t>Obytná zóna Skalka (UniCredit)</t>
  </si>
  <si>
    <t>4510253</t>
  </si>
  <si>
    <t>1,29</t>
  </si>
  <si>
    <t>Přesun tepelného zdroje (ČSOB)</t>
  </si>
  <si>
    <t>4510257</t>
  </si>
  <si>
    <t>4,78</t>
  </si>
  <si>
    <t>Chodník Žižkova a Nízkopráh (ČSOB)</t>
  </si>
  <si>
    <t>první splátka ve výši 458 400,- dne 30.5.2025</t>
  </si>
  <si>
    <t>Vodovod Líska (ČSOB)</t>
  </si>
  <si>
    <t>první splátka 1.1.2027</t>
  </si>
  <si>
    <t>Energetická opatření CDM (ČSOB)</t>
  </si>
  <si>
    <t>Domovy pro seniory (UniCredit)</t>
  </si>
  <si>
    <t>4510261</t>
  </si>
  <si>
    <t>0,2 + 3M PRIBOR</t>
  </si>
  <si>
    <t>Kontokorentní úvěr</t>
  </si>
  <si>
    <t>0,03 + O/N PRIBOR</t>
  </si>
  <si>
    <t>proúčtování po čtvrtlertích</t>
  </si>
  <si>
    <t>CELKEM</t>
  </si>
  <si>
    <t>Daň z tech. her neprovozovaných prostřednictvím internetu</t>
  </si>
  <si>
    <t>Daň z hazardních her s vyj.tech.her neprovozov.přes internet</t>
  </si>
  <si>
    <t>Splátky půjčky kotlíkové dotace</t>
  </si>
  <si>
    <t xml:space="preserve">Pronájem – sportovní hala </t>
  </si>
  <si>
    <t>Příjem Projekt Rabštejn 2025</t>
  </si>
  <si>
    <t>Návrh/RU</t>
  </si>
  <si>
    <t xml:space="preserve">Provozní příspěvek MŠ Česká Kamenice </t>
  </si>
  <si>
    <t>RE Osadní výbor Kerhartice vč. převodu z loňska (291+30)</t>
  </si>
  <si>
    <t>RE Vybudování vodovodu na Lísce</t>
  </si>
  <si>
    <t>RE Dětská skupina</t>
  </si>
  <si>
    <t>PP Rekonstrukce a dostavba kina</t>
  </si>
  <si>
    <t>RE Restaurování Hrobky Preidl II.etapa</t>
  </si>
  <si>
    <t>RE Rekonstrukce knihovny (vč. bezbariérového vstupu a baru) (doplatek studovna + zázemí baru)</t>
  </si>
  <si>
    <t>RE Kemp investice</t>
  </si>
  <si>
    <t>RE Pumptrack</t>
  </si>
  <si>
    <t>RE Fotovoltaika sportovní hala</t>
  </si>
  <si>
    <t>RE Fotovoltaika fotbalové hřiště</t>
  </si>
  <si>
    <t>PP rekonstrukce fotbalového areálu</t>
  </si>
  <si>
    <t>RE Energetická opatření CDM</t>
  </si>
  <si>
    <t>RE Psí hřiště Purina</t>
  </si>
  <si>
    <t>RE Rekonstrukce bytových jader (Žižkova 553, Pražská 656)</t>
  </si>
  <si>
    <t>RE Udržovací práce Pivovarská 8 (uvazali jsme se k tomu s přijetím dotace)</t>
  </si>
  <si>
    <t>RE Udržovací práce Dvořákova (Hvězda) nutné min.</t>
  </si>
  <si>
    <t>RE Energetické úspory Lidická 204</t>
  </si>
  <si>
    <t>RE Obytná zóna Skalka</t>
  </si>
  <si>
    <t>RE Skalka II. 2.etepa</t>
  </si>
  <si>
    <t>RE Fotovoltaika Lidická 197</t>
  </si>
  <si>
    <t>PP Projektová příprava bytových domů</t>
  </si>
  <si>
    <t>RE Svobodná škola v DK</t>
  </si>
  <si>
    <t>RE Územní plánování změna</t>
  </si>
  <si>
    <t>PP Opěrná zeď Fuchsova stezka</t>
  </si>
  <si>
    <t>PP Opěrná zeď Líska</t>
  </si>
  <si>
    <t>RE Domovy pro seniory Benar</t>
  </si>
  <si>
    <t xml:space="preserve">RE Cisterna CAS  SDH </t>
  </si>
  <si>
    <t>Smlouva o spolupráci s církví (převod z roku 2025 – nevyčerpnaná část)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</si>
</sst>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#,##0.0"/>
  </numFmts>
  <fonts count="47" x14ac:knownFonts="1"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 CE"/>
      <family val="2"/>
      <charset val="238"/>
    </font>
    <font>
      <u/>
      <sz val="10"/>
      <color theme="10"/>
      <name val="Arial CE"/>
      <family val="2"/>
      <charset val="238"/>
    </font>
    <font>
      <b/>
      <sz val="10"/>
      <name val="Alegreya Sans"/>
    </font>
    <font>
      <b/>
      <sz val="8"/>
      <name val="Alegreya Sans"/>
    </font>
    <font>
      <b/>
      <sz val="9"/>
      <name val="Alegreya Sans"/>
    </font>
    <font>
      <sz val="10"/>
      <name val="Alegreya Sans"/>
    </font>
    <font>
      <sz val="10"/>
      <color indexed="12"/>
      <name val="Alegreya Sans"/>
    </font>
    <font>
      <b/>
      <sz val="10"/>
      <color indexed="57"/>
      <name val="Alegreya Sans"/>
    </font>
    <font>
      <b/>
      <i/>
      <sz val="10"/>
      <color indexed="57"/>
      <name val="Alegreya Sans"/>
    </font>
    <font>
      <b/>
      <sz val="12"/>
      <name val="Alegreya Sans"/>
    </font>
    <font>
      <b/>
      <sz val="10"/>
      <color indexed="10"/>
      <name val="Alegreya Sans"/>
    </font>
    <font>
      <i/>
      <sz val="10"/>
      <name val="Alegreya Sans"/>
    </font>
    <font>
      <b/>
      <i/>
      <sz val="10"/>
      <color indexed="12"/>
      <name val="Alegreya Sans"/>
    </font>
    <font>
      <b/>
      <sz val="10"/>
      <color indexed="12"/>
      <name val="Alegreya Sans"/>
    </font>
    <font>
      <b/>
      <i/>
      <sz val="10"/>
      <color indexed="48"/>
      <name val="Alegreya Sans"/>
    </font>
    <font>
      <b/>
      <i/>
      <u/>
      <sz val="10"/>
      <color indexed="12"/>
      <name val="Alegreya Sans"/>
    </font>
    <font>
      <sz val="10"/>
      <name val="Alegreya"/>
    </font>
    <font>
      <b/>
      <sz val="10"/>
      <color rgb="FFFF0000"/>
      <name val="Alegreya Sans"/>
    </font>
    <font>
      <b/>
      <sz val="11"/>
      <color theme="1"/>
      <name val="Alegreya Sans"/>
    </font>
    <font>
      <b/>
      <i/>
      <sz val="12"/>
      <name val="Arial CE"/>
      <charset val="238"/>
    </font>
    <font>
      <sz val="8"/>
      <color rgb="FFFF0000"/>
      <name val="Alegreya Sans"/>
    </font>
    <font>
      <b/>
      <sz val="10"/>
      <color rgb="FF000000"/>
      <name val="Alegreya Sans"/>
    </font>
    <font>
      <sz val="8"/>
      <name val="Alegreya Sans"/>
    </font>
    <font>
      <sz val="7"/>
      <name val="Alegreya Sans"/>
    </font>
    <font>
      <b/>
      <i/>
      <sz val="10"/>
      <name val="Alegreya Sans"/>
    </font>
    <font>
      <b/>
      <u/>
      <sz val="10"/>
      <name val="Alegreya Sans"/>
    </font>
    <font>
      <u/>
      <sz val="10"/>
      <name val="Alegreya Sans"/>
    </font>
    <font>
      <b/>
      <sz val="10"/>
      <color rgb="FF0000FF"/>
      <name val="Alegreya Sans"/>
    </font>
    <font>
      <sz val="4"/>
      <name val="Alegreya Sans"/>
    </font>
    <font>
      <b/>
      <sz val="10"/>
      <name val="Alegreya"/>
    </font>
    <font>
      <i/>
      <sz val="10"/>
      <name val="Alegreya"/>
    </font>
    <font>
      <b/>
      <sz val="12"/>
      <color theme="1"/>
      <name val="Alegreya"/>
    </font>
    <font>
      <b/>
      <sz val="8"/>
      <name val="Alegreya"/>
    </font>
    <font>
      <sz val="8"/>
      <name val="Alegreya"/>
    </font>
    <font>
      <i/>
      <sz val="8"/>
      <name val="Alegreya Sans"/>
    </font>
    <font>
      <b/>
      <sz val="12"/>
      <color theme="1"/>
      <name val="Alegreya Sans"/>
    </font>
    <font>
      <b/>
      <i/>
      <sz val="11"/>
      <name val="Alegreya Sans"/>
    </font>
    <font>
      <sz val="10"/>
      <name val="Arial CE"/>
      <charset val="238"/>
    </font>
    <font>
      <i/>
      <sz val="8"/>
      <name val="Alegreya Sans Regular"/>
      <charset val="238"/>
    </font>
    <font>
      <i/>
      <sz val="10"/>
      <color rgb="FF000000"/>
      <name val="Alegreya Sans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6BE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39997558519241921"/>
        <bgColor indexed="64"/>
      </patternFill>
    </fill>
  </fills>
  <borders count="18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rgb="FF000000"/>
      </bottom>
      <diagonal/>
    </border>
    <border>
      <left/>
      <right style="medium">
        <color indexed="64"/>
      </right>
      <top style="thin">
        <color indexed="8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rgb="FF000000"/>
      </left>
      <right/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thin">
        <color indexed="8"/>
      </bottom>
      <diagonal/>
    </border>
    <border>
      <left/>
      <right style="medium">
        <color indexed="64"/>
      </right>
      <top style="double">
        <color auto="1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double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indexed="8"/>
      </bottom>
      <diagonal/>
    </border>
    <border>
      <left style="thick">
        <color rgb="FF000000"/>
      </left>
      <right style="thick">
        <color rgb="FF000000"/>
      </right>
      <top style="double">
        <color rgb="FF000000"/>
      </top>
      <bottom style="double">
        <color rgb="FF000000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auto="1"/>
      </top>
      <bottom style="thin">
        <color indexed="8"/>
      </bottom>
      <diagonal/>
    </border>
    <border>
      <left style="double">
        <color rgb="FF000000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double">
        <color auto="1"/>
      </right>
      <top/>
      <bottom style="thin">
        <color rgb="FF000000"/>
      </bottom>
      <diagonal/>
    </border>
    <border>
      <left style="thick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ck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/>
      <right/>
      <top style="double">
        <color auto="1"/>
      </top>
      <bottom style="thin">
        <color indexed="8"/>
      </bottom>
      <diagonal/>
    </border>
    <border>
      <left/>
      <right style="medium">
        <color indexed="64"/>
      </right>
      <top style="double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 style="double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double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 style="double">
        <color rgb="FF000000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19">
    <xf numFmtId="0" fontId="0" fillId="0" borderId="0" xfId="0"/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49" fontId="0" fillId="0" borderId="0" xfId="0" applyNumberFormat="1"/>
    <xf numFmtId="0" fontId="5" fillId="0" borderId="0" xfId="0" applyFont="1"/>
    <xf numFmtId="3" fontId="4" fillId="0" borderId="0" xfId="0" applyNumberFormat="1" applyFont="1"/>
    <xf numFmtId="4" fontId="0" fillId="0" borderId="24" xfId="0" applyNumberFormat="1" applyBorder="1"/>
    <xf numFmtId="4" fontId="0" fillId="0" borderId="0" xfId="0" applyNumberFormat="1"/>
    <xf numFmtId="0" fontId="12" fillId="0" borderId="0" xfId="0" applyFont="1"/>
    <xf numFmtId="0" fontId="23" fillId="0" borderId="0" xfId="0" applyFont="1"/>
    <xf numFmtId="4" fontId="0" fillId="0" borderId="30" xfId="0" applyNumberFormat="1" applyBorder="1"/>
    <xf numFmtId="3" fontId="1" fillId="0" borderId="0" xfId="1" applyNumberFormat="1" applyFont="1" applyFill="1" applyBorder="1"/>
    <xf numFmtId="0" fontId="9" fillId="6" borderId="20" xfId="4" applyNumberFormat="1" applyFont="1" applyFill="1" applyBorder="1" applyAlignment="1">
      <alignment vertical="center" shrinkToFit="1"/>
    </xf>
    <xf numFmtId="0" fontId="20" fillId="6" borderId="20" xfId="4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6" borderId="5" xfId="4" applyNumberFormat="1" applyFont="1" applyFill="1" applyBorder="1" applyAlignment="1">
      <alignment horizontal="center" vertical="center" shrinkToFit="1"/>
    </xf>
    <xf numFmtId="0" fontId="9" fillId="6" borderId="5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0" fillId="6" borderId="1" xfId="4" applyNumberFormat="1" applyFont="1" applyFill="1" applyBorder="1" applyAlignment="1">
      <alignment horizontal="center" vertical="center" shrinkToFit="1"/>
    </xf>
    <xf numFmtId="0" fontId="10" fillId="6" borderId="1" xfId="1" applyNumberFormat="1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4" applyNumberFormat="1" applyFont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13" fillId="0" borderId="0" xfId="4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20" fillId="0" borderId="0" xfId="4" applyNumberFormat="1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3" fillId="0" borderId="0" xfId="4" applyNumberFormat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9" fillId="0" borderId="0" xfId="4" applyNumberFormat="1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1" fontId="0" fillId="0" borderId="0" xfId="0" applyNumberFormat="1" applyAlignment="1">
      <alignment vertical="center"/>
    </xf>
    <xf numFmtId="0" fontId="12" fillId="0" borderId="13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19" fillId="0" borderId="29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4" applyNumberFormat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0" fillId="0" borderId="0" xfId="4" applyNumberFormat="1" applyFont="1" applyAlignment="1">
      <alignment vertical="center"/>
    </xf>
    <xf numFmtId="0" fontId="9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164" fontId="9" fillId="0" borderId="28" xfId="4" applyNumberFormat="1" applyFont="1" applyBorder="1" applyAlignment="1">
      <alignment vertical="center"/>
    </xf>
    <xf numFmtId="164" fontId="34" fillId="0" borderId="36" xfId="4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4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4" fontId="9" fillId="0" borderId="32" xfId="4" applyNumberFormat="1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4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" fontId="2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" fontId="9" fillId="0" borderId="0" xfId="1" applyNumberFormat="1" applyFont="1" applyBorder="1" applyAlignment="1">
      <alignment vertical="center"/>
    </xf>
    <xf numFmtId="1" fontId="27" fillId="0" borderId="0" xfId="0" applyNumberFormat="1" applyFont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49" fontId="12" fillId="0" borderId="13" xfId="0" applyNumberFormat="1" applyFont="1" applyBorder="1" applyAlignment="1">
      <alignment horizontal="center" vertical="center"/>
    </xf>
    <xf numFmtId="164" fontId="12" fillId="0" borderId="23" xfId="4" applyNumberFormat="1" applyFont="1" applyBorder="1" applyAlignment="1">
      <alignment vertical="center"/>
    </xf>
    <xf numFmtId="0" fontId="31" fillId="0" borderId="29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1" fontId="9" fillId="0" borderId="32" xfId="1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vertical="center"/>
    </xf>
    <xf numFmtId="0" fontId="35" fillId="0" borderId="0" xfId="0" applyFont="1" applyAlignment="1">
      <alignment vertical="center"/>
    </xf>
    <xf numFmtId="1" fontId="9" fillId="0" borderId="33" xfId="1" applyNumberFormat="1" applyFont="1" applyBorder="1" applyAlignment="1">
      <alignment vertical="center"/>
    </xf>
    <xf numFmtId="1" fontId="9" fillId="0" borderId="38" xfId="1" applyNumberFormat="1" applyFont="1" applyFill="1" applyBorder="1" applyAlignment="1">
      <alignment vertical="center"/>
    </xf>
    <xf numFmtId="0" fontId="9" fillId="0" borderId="27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9" fillId="0" borderId="37" xfId="0" applyFont="1" applyBorder="1" applyAlignment="1">
      <alignment vertical="center" shrinkToFit="1"/>
    </xf>
    <xf numFmtId="9" fontId="10" fillId="0" borderId="1" xfId="1" applyFont="1" applyFill="1" applyBorder="1" applyAlignment="1">
      <alignment horizontal="center" vertical="center" shrinkToFit="1"/>
    </xf>
    <xf numFmtId="0" fontId="9" fillId="0" borderId="38" xfId="0" applyFont="1" applyBorder="1" applyAlignment="1">
      <alignment vertical="center" shrinkToFit="1"/>
    </xf>
    <xf numFmtId="9" fontId="9" fillId="0" borderId="0" xfId="1" applyFont="1" applyFill="1" applyBorder="1" applyAlignment="1">
      <alignment vertical="center" shrinkToFit="1"/>
    </xf>
    <xf numFmtId="9" fontId="9" fillId="0" borderId="40" xfId="1" applyFont="1" applyFill="1" applyBorder="1" applyAlignment="1">
      <alignment vertical="center" shrinkToFit="1"/>
    </xf>
    <xf numFmtId="0" fontId="9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8" fillId="0" borderId="40" xfId="0" applyFont="1" applyBorder="1" applyAlignment="1">
      <alignment vertical="center"/>
    </xf>
    <xf numFmtId="0" fontId="18" fillId="6" borderId="40" xfId="0" applyFont="1" applyFill="1" applyBorder="1" applyAlignment="1">
      <alignment vertical="center"/>
    </xf>
    <xf numFmtId="1" fontId="12" fillId="0" borderId="40" xfId="0" applyNumberFormat="1" applyFont="1" applyBorder="1" applyAlignment="1">
      <alignment horizontal="center" vertical="center"/>
    </xf>
    <xf numFmtId="1" fontId="9" fillId="0" borderId="40" xfId="1" applyNumberFormat="1" applyFont="1" applyFill="1" applyBorder="1" applyAlignment="1">
      <alignment vertical="center"/>
    </xf>
    <xf numFmtId="0" fontId="3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6" fillId="0" borderId="0" xfId="0" applyFont="1"/>
    <xf numFmtId="3" fontId="36" fillId="0" borderId="0" xfId="1" applyNumberFormat="1" applyFont="1" applyFill="1" applyBorder="1"/>
    <xf numFmtId="3" fontId="36" fillId="0" borderId="0" xfId="0" applyNumberFormat="1" applyFont="1"/>
    <xf numFmtId="0" fontId="40" fillId="0" borderId="0" xfId="0" applyFont="1"/>
    <xf numFmtId="0" fontId="37" fillId="0" borderId="0" xfId="0" applyFont="1" applyAlignment="1">
      <alignment shrinkToFit="1"/>
    </xf>
    <xf numFmtId="0" fontId="37" fillId="0" borderId="0" xfId="0" applyFont="1" applyAlignment="1">
      <alignment horizontal="left" shrinkToFit="1"/>
    </xf>
    <xf numFmtId="0" fontId="9" fillId="6" borderId="17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9" fillId="0" borderId="0" xfId="0" applyFont="1"/>
    <xf numFmtId="3" fontId="9" fillId="6" borderId="16" xfId="1" applyNumberFormat="1" applyFont="1" applyFill="1" applyBorder="1"/>
    <xf numFmtId="3" fontId="9" fillId="6" borderId="14" xfId="1" applyNumberFormat="1" applyFont="1" applyFill="1" applyBorder="1"/>
    <xf numFmtId="3" fontId="9" fillId="6" borderId="0" xfId="0" applyNumberFormat="1" applyFont="1" applyFill="1"/>
    <xf numFmtId="3" fontId="12" fillId="0" borderId="0" xfId="0" applyNumberFormat="1" applyFont="1"/>
    <xf numFmtId="3" fontId="9" fillId="6" borderId="22" xfId="1" applyNumberFormat="1" applyFont="1" applyFill="1" applyBorder="1"/>
    <xf numFmtId="0" fontId="29" fillId="0" borderId="8" xfId="0" applyFont="1" applyBorder="1"/>
    <xf numFmtId="0" fontId="29" fillId="0" borderId="10" xfId="0" applyFont="1" applyBorder="1"/>
    <xf numFmtId="3" fontId="9" fillId="6" borderId="31" xfId="0" applyNumberFormat="1" applyFont="1" applyFill="1" applyBorder="1"/>
    <xf numFmtId="0" fontId="25" fillId="0" borderId="0" xfId="0" applyFont="1"/>
    <xf numFmtId="49" fontId="0" fillId="0" borderId="25" xfId="0" applyNumberFormat="1" applyBorder="1" applyAlignment="1">
      <alignment horizontal="center"/>
    </xf>
    <xf numFmtId="0" fontId="25" fillId="7" borderId="24" xfId="0" applyFont="1" applyFill="1" applyBorder="1" applyAlignment="1">
      <alignment horizontal="center"/>
    </xf>
    <xf numFmtId="0" fontId="25" fillId="7" borderId="25" xfId="0" applyFont="1" applyFill="1" applyBorder="1" applyAlignment="1">
      <alignment horizontal="center"/>
    </xf>
    <xf numFmtId="0" fontId="42" fillId="0" borderId="0" xfId="0" applyFont="1"/>
    <xf numFmtId="0" fontId="25" fillId="7" borderId="41" xfId="0" applyFont="1" applyFill="1" applyBorder="1" applyAlignment="1">
      <alignment horizontal="center"/>
    </xf>
    <xf numFmtId="0" fontId="25" fillId="0" borderId="41" xfId="0" applyFont="1" applyBorder="1"/>
    <xf numFmtId="1" fontId="9" fillId="6" borderId="40" xfId="1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3" fontId="24" fillId="6" borderId="9" xfId="0" applyNumberFormat="1" applyFont="1" applyFill="1" applyBorder="1"/>
    <xf numFmtId="0" fontId="34" fillId="0" borderId="34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3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49" fontId="12" fillId="0" borderId="4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 shrinkToFit="1"/>
    </xf>
    <xf numFmtId="1" fontId="13" fillId="0" borderId="0" xfId="0" applyNumberFormat="1" applyFont="1" applyAlignment="1">
      <alignment vertical="center" shrinkToFit="1"/>
    </xf>
    <xf numFmtId="1" fontId="9" fillId="0" borderId="0" xfId="1" applyNumberFormat="1" applyFont="1" applyFill="1" applyBorder="1" applyAlignment="1">
      <alignment vertical="center" shrinkToFit="1"/>
    </xf>
    <xf numFmtId="1" fontId="20" fillId="0" borderId="0" xfId="0" applyNumberFormat="1" applyFont="1" applyAlignment="1">
      <alignment vertical="center" shrinkToFit="1"/>
    </xf>
    <xf numFmtId="1" fontId="9" fillId="0" borderId="0" xfId="0" applyNumberFormat="1" applyFont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0" fontId="9" fillId="0" borderId="42" xfId="4" applyNumberFormat="1" applyFont="1" applyBorder="1" applyAlignment="1">
      <alignment vertical="center" shrinkToFit="1"/>
    </xf>
    <xf numFmtId="1" fontId="9" fillId="0" borderId="5" xfId="1" applyNumberFormat="1" applyFont="1" applyFill="1" applyBorder="1" applyAlignment="1">
      <alignment horizontal="center" vertical="center" shrinkToFit="1"/>
    </xf>
    <xf numFmtId="0" fontId="18" fillId="6" borderId="26" xfId="0" applyFont="1" applyFill="1" applyBorder="1" applyAlignment="1">
      <alignment vertical="center"/>
    </xf>
    <xf numFmtId="3" fontId="12" fillId="0" borderId="46" xfId="0" applyNumberFormat="1" applyFont="1" applyBorder="1"/>
    <xf numFmtId="3" fontId="9" fillId="6" borderId="47" xfId="0" applyNumberFormat="1" applyFont="1" applyFill="1" applyBorder="1"/>
    <xf numFmtId="0" fontId="9" fillId="0" borderId="4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1" fontId="12" fillId="0" borderId="46" xfId="0" applyNumberFormat="1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1" fontId="9" fillId="0" borderId="46" xfId="1" applyNumberFormat="1" applyFont="1" applyBorder="1" applyAlignment="1">
      <alignment vertical="center"/>
    </xf>
    <xf numFmtId="0" fontId="18" fillId="0" borderId="46" xfId="0" applyFont="1" applyBorder="1" applyAlignment="1">
      <alignment vertical="center"/>
    </xf>
    <xf numFmtId="3" fontId="0" fillId="0" borderId="0" xfId="0" applyNumberFormat="1"/>
    <xf numFmtId="0" fontId="12" fillId="0" borderId="23" xfId="0" applyFont="1" applyBorder="1" applyAlignment="1">
      <alignment vertical="center" shrinkToFit="1"/>
    </xf>
    <xf numFmtId="0" fontId="9" fillId="0" borderId="49" xfId="4" applyNumberFormat="1" applyFont="1" applyBorder="1" applyAlignment="1">
      <alignment vertical="center" shrinkToFit="1"/>
    </xf>
    <xf numFmtId="0" fontId="41" fillId="0" borderId="40" xfId="0" applyFont="1" applyBorder="1" applyAlignment="1">
      <alignment horizontal="left" shrinkToFit="1"/>
    </xf>
    <xf numFmtId="0" fontId="12" fillId="0" borderId="46" xfId="0" applyFont="1" applyBorder="1"/>
    <xf numFmtId="0" fontId="45" fillId="0" borderId="47" xfId="0" applyFont="1" applyBorder="1"/>
    <xf numFmtId="1" fontId="9" fillId="0" borderId="42" xfId="1" applyNumberFormat="1" applyFont="1" applyFill="1" applyBorder="1" applyAlignment="1">
      <alignment vertical="center"/>
    </xf>
    <xf numFmtId="1" fontId="9" fillId="0" borderId="53" xfId="1" applyNumberFormat="1" applyFont="1" applyFill="1" applyBorder="1" applyAlignment="1">
      <alignment vertical="center"/>
    </xf>
    <xf numFmtId="164" fontId="9" fillId="0" borderId="42" xfId="4" applyNumberFormat="1" applyFont="1" applyBorder="1" applyAlignment="1">
      <alignment vertical="center"/>
    </xf>
    <xf numFmtId="164" fontId="9" fillId="0" borderId="53" xfId="4" applyNumberFormat="1" applyFont="1" applyBorder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1" fontId="9" fillId="0" borderId="58" xfId="1" applyNumberFormat="1" applyFont="1" applyFill="1" applyBorder="1" applyAlignment="1">
      <alignment vertical="center"/>
    </xf>
    <xf numFmtId="1" fontId="9" fillId="0" borderId="55" xfId="1" applyNumberFormat="1" applyFont="1" applyBorder="1" applyAlignment="1">
      <alignment vertical="center"/>
    </xf>
    <xf numFmtId="1" fontId="9" fillId="0" borderId="56" xfId="1" applyNumberFormat="1" applyFont="1" applyFill="1" applyBorder="1" applyAlignment="1">
      <alignment vertical="center"/>
    </xf>
    <xf numFmtId="0" fontId="9" fillId="0" borderId="45" xfId="0" applyFont="1" applyBorder="1" applyAlignment="1">
      <alignment vertical="center" shrinkToFit="1"/>
    </xf>
    <xf numFmtId="0" fontId="18" fillId="0" borderId="45" xfId="0" applyFont="1" applyBorder="1" applyAlignment="1">
      <alignment vertical="center" shrinkToFit="1"/>
    </xf>
    <xf numFmtId="1" fontId="9" fillId="0" borderId="40" xfId="1" applyNumberFormat="1" applyFont="1" applyBorder="1" applyAlignment="1">
      <alignment vertical="center"/>
    </xf>
    <xf numFmtId="3" fontId="23" fillId="0" borderId="0" xfId="0" applyNumberFormat="1" applyFont="1"/>
    <xf numFmtId="0" fontId="9" fillId="0" borderId="46" xfId="0" applyFont="1" applyBorder="1"/>
    <xf numFmtId="0" fontId="29" fillId="0" borderId="50" xfId="0" applyFont="1" applyBorder="1"/>
    <xf numFmtId="3" fontId="9" fillId="6" borderId="52" xfId="1" applyNumberFormat="1" applyFont="1" applyFill="1" applyBorder="1"/>
    <xf numFmtId="3" fontId="9" fillId="6" borderId="63" xfId="1" applyNumberFormat="1" applyFont="1" applyFill="1" applyBorder="1"/>
    <xf numFmtId="0" fontId="41" fillId="0" borderId="64" xfId="0" applyFont="1" applyBorder="1" applyAlignment="1">
      <alignment shrinkToFit="1"/>
    </xf>
    <xf numFmtId="3" fontId="9" fillId="6" borderId="52" xfId="0" applyNumberFormat="1" applyFont="1" applyFill="1" applyBorder="1"/>
    <xf numFmtId="3" fontId="9" fillId="6" borderId="63" xfId="0" applyNumberFormat="1" applyFont="1" applyFill="1" applyBorder="1"/>
    <xf numFmtId="0" fontId="41" fillId="0" borderId="66" xfId="0" applyFont="1" applyBorder="1" applyAlignment="1">
      <alignment shrinkToFit="1"/>
    </xf>
    <xf numFmtId="3" fontId="9" fillId="6" borderId="65" xfId="0" applyNumberFormat="1" applyFont="1" applyFill="1" applyBorder="1"/>
    <xf numFmtId="3" fontId="24" fillId="6" borderId="65" xfId="0" applyNumberFormat="1" applyFont="1" applyFill="1" applyBorder="1"/>
    <xf numFmtId="3" fontId="9" fillId="6" borderId="65" xfId="1" applyNumberFormat="1" applyFont="1" applyFill="1" applyBorder="1"/>
    <xf numFmtId="0" fontId="41" fillId="0" borderId="66" xfId="0" applyFont="1" applyBorder="1" applyAlignment="1">
      <alignment horizontal="left" shrinkToFit="1"/>
    </xf>
    <xf numFmtId="0" fontId="29" fillId="0" borderId="59" xfId="0" applyFont="1" applyBorder="1"/>
    <xf numFmtId="0" fontId="41" fillId="0" borderId="62" xfId="0" applyFont="1" applyBorder="1" applyAlignment="1">
      <alignment horizontal="left" shrinkToFit="1"/>
    </xf>
    <xf numFmtId="0" fontId="29" fillId="0" borderId="48" xfId="0" applyFont="1" applyBorder="1"/>
    <xf numFmtId="3" fontId="9" fillId="6" borderId="51" xfId="1" applyNumberFormat="1" applyFont="1" applyFill="1" applyBorder="1"/>
    <xf numFmtId="3" fontId="9" fillId="6" borderId="51" xfId="0" applyNumberFormat="1" applyFont="1" applyFill="1" applyBorder="1"/>
    <xf numFmtId="0" fontId="12" fillId="0" borderId="48" xfId="0" applyFont="1" applyBorder="1"/>
    <xf numFmtId="3" fontId="9" fillId="6" borderId="46" xfId="0" applyNumberFormat="1" applyFont="1" applyFill="1" applyBorder="1"/>
    <xf numFmtId="0" fontId="12" fillId="0" borderId="40" xfId="0" applyFont="1" applyBorder="1"/>
    <xf numFmtId="0" fontId="9" fillId="0" borderId="45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left" vertical="center"/>
    </xf>
    <xf numFmtId="0" fontId="10" fillId="0" borderId="45" xfId="4" applyNumberFormat="1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9" fillId="0" borderId="67" xfId="0" applyFont="1" applyBorder="1" applyAlignment="1">
      <alignment vertical="center" shrinkToFit="1"/>
    </xf>
    <xf numFmtId="0" fontId="12" fillId="0" borderId="67" xfId="0" applyFont="1" applyBorder="1" applyAlignment="1">
      <alignment vertical="center" shrinkToFit="1"/>
    </xf>
    <xf numFmtId="0" fontId="17" fillId="0" borderId="67" xfId="0" applyFont="1" applyBorder="1" applyAlignment="1">
      <alignment horizontal="center" vertical="center" shrinkToFit="1"/>
    </xf>
    <xf numFmtId="0" fontId="12" fillId="0" borderId="68" xfId="0" applyFont="1" applyBorder="1" applyAlignment="1">
      <alignment vertical="center" shrinkToFit="1"/>
    </xf>
    <xf numFmtId="0" fontId="9" fillId="0" borderId="69" xfId="0" applyFont="1" applyBorder="1" applyAlignment="1">
      <alignment vertical="center" shrinkToFit="1"/>
    </xf>
    <xf numFmtId="0" fontId="28" fillId="0" borderId="67" xfId="0" applyFont="1" applyBorder="1" applyAlignment="1">
      <alignment vertical="center" shrinkToFit="1"/>
    </xf>
    <xf numFmtId="0" fontId="18" fillId="0" borderId="67" xfId="0" applyFont="1" applyBorder="1" applyAlignment="1">
      <alignment vertical="center" shrinkToFit="1"/>
    </xf>
    <xf numFmtId="0" fontId="9" fillId="0" borderId="70" xfId="0" applyFont="1" applyBorder="1" applyAlignment="1">
      <alignment vertical="center" shrinkToFit="1"/>
    </xf>
    <xf numFmtId="0" fontId="9" fillId="0" borderId="71" xfId="0" applyFont="1" applyBorder="1" applyAlignment="1">
      <alignment vertical="center" shrinkToFit="1"/>
    </xf>
    <xf numFmtId="0" fontId="18" fillId="0" borderId="72" xfId="0" applyFont="1" applyBorder="1" applyAlignment="1">
      <alignment vertical="center" shrinkToFit="1"/>
    </xf>
    <xf numFmtId="0" fontId="12" fillId="0" borderId="72" xfId="0" applyFont="1" applyBorder="1" applyAlignment="1">
      <alignment vertical="center" shrinkToFit="1"/>
    </xf>
    <xf numFmtId="0" fontId="12" fillId="0" borderId="73" xfId="0" applyFont="1" applyBorder="1" applyAlignment="1">
      <alignment vertical="center" shrinkToFit="1"/>
    </xf>
    <xf numFmtId="0" fontId="9" fillId="0" borderId="74" xfId="0" applyFont="1" applyBorder="1" applyAlignment="1">
      <alignment vertical="center" shrinkToFit="1"/>
    </xf>
    <xf numFmtId="0" fontId="18" fillId="0" borderId="75" xfId="0" applyFont="1" applyBorder="1" applyAlignment="1">
      <alignment vertical="center" shrinkToFit="1"/>
    </xf>
    <xf numFmtId="0" fontId="12" fillId="0" borderId="76" xfId="0" applyFont="1" applyBorder="1" applyAlignment="1">
      <alignment vertical="center" shrinkToFit="1"/>
    </xf>
    <xf numFmtId="0" fontId="12" fillId="0" borderId="77" xfId="0" applyFont="1" applyBorder="1" applyAlignment="1">
      <alignment vertical="center" shrinkToFit="1"/>
    </xf>
    <xf numFmtId="0" fontId="28" fillId="0" borderId="72" xfId="0" applyFont="1" applyBorder="1" applyAlignment="1">
      <alignment vertical="center" shrinkToFit="1"/>
    </xf>
    <xf numFmtId="0" fontId="18" fillId="0" borderId="78" xfId="0" applyFont="1" applyBorder="1" applyAlignment="1">
      <alignment vertical="center" shrinkToFit="1"/>
    </xf>
    <xf numFmtId="0" fontId="12" fillId="0" borderId="45" xfId="0" applyFont="1" applyBorder="1" applyAlignment="1">
      <alignment vertical="center" shrinkToFit="1"/>
    </xf>
    <xf numFmtId="0" fontId="12" fillId="0" borderId="79" xfId="0" applyFont="1" applyBorder="1" applyAlignment="1">
      <alignment vertical="center" shrinkToFit="1"/>
    </xf>
    <xf numFmtId="0" fontId="9" fillId="0" borderId="80" xfId="4" applyNumberFormat="1" applyFont="1" applyBorder="1" applyAlignment="1">
      <alignment vertical="center" shrinkToFit="1"/>
    </xf>
    <xf numFmtId="0" fontId="9" fillId="0" borderId="81" xfId="0" applyFont="1" applyBorder="1" applyAlignment="1">
      <alignment vertical="center" shrinkToFit="1"/>
    </xf>
    <xf numFmtId="0" fontId="9" fillId="0" borderId="80" xfId="0" applyFont="1" applyBorder="1" applyAlignment="1">
      <alignment vertical="center" shrinkToFit="1"/>
    </xf>
    <xf numFmtId="0" fontId="19" fillId="0" borderId="82" xfId="0" applyFont="1" applyBorder="1" applyAlignment="1">
      <alignment horizontal="left" vertical="center" shrinkToFit="1"/>
    </xf>
    <xf numFmtId="0" fontId="9" fillId="0" borderId="45" xfId="0" applyFont="1" applyBorder="1" applyAlignment="1">
      <alignment vertical="center"/>
    </xf>
    <xf numFmtId="0" fontId="13" fillId="0" borderId="45" xfId="4" applyNumberFormat="1" applyFont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0" fontId="23" fillId="0" borderId="45" xfId="0" applyFont="1" applyBorder="1" applyAlignment="1">
      <alignment vertical="center" shrinkToFit="1"/>
    </xf>
    <xf numFmtId="0" fontId="23" fillId="0" borderId="67" xfId="0" applyFont="1" applyBorder="1" applyAlignment="1">
      <alignment vertical="center" shrinkToFit="1"/>
    </xf>
    <xf numFmtId="0" fontId="12" fillId="3" borderId="67" xfId="0" applyFont="1" applyFill="1" applyBorder="1" applyAlignment="1">
      <alignment vertical="center" shrinkToFit="1"/>
    </xf>
    <xf numFmtId="0" fontId="23" fillId="3" borderId="67" xfId="0" applyFont="1" applyFill="1" applyBorder="1" applyAlignment="1">
      <alignment vertical="center" shrinkToFit="1"/>
    </xf>
    <xf numFmtId="0" fontId="12" fillId="3" borderId="68" xfId="0" applyFont="1" applyFill="1" applyBorder="1" applyAlignment="1">
      <alignment vertical="center" shrinkToFit="1"/>
    </xf>
    <xf numFmtId="0" fontId="18" fillId="3" borderId="67" xfId="0" applyFont="1" applyFill="1" applyBorder="1" applyAlignment="1">
      <alignment vertical="center" shrinkToFit="1"/>
    </xf>
    <xf numFmtId="0" fontId="36" fillId="3" borderId="67" xfId="0" applyFont="1" applyFill="1" applyBorder="1" applyAlignment="1">
      <alignment vertical="center" shrinkToFit="1"/>
    </xf>
    <xf numFmtId="0" fontId="23" fillId="0" borderId="72" xfId="0" applyFont="1" applyBorder="1" applyAlignment="1">
      <alignment vertical="center" shrinkToFit="1"/>
    </xf>
    <xf numFmtId="0" fontId="9" fillId="0" borderId="72" xfId="0" applyFont="1" applyBorder="1" applyAlignment="1">
      <alignment vertical="center" shrinkToFit="1"/>
    </xf>
    <xf numFmtId="0" fontId="12" fillId="0" borderId="84" xfId="0" applyFont="1" applyBorder="1" applyAlignment="1">
      <alignment vertical="center" shrinkToFit="1"/>
    </xf>
    <xf numFmtId="0" fontId="12" fillId="0" borderId="85" xfId="0" applyFont="1" applyBorder="1" applyAlignment="1">
      <alignment vertical="center" shrinkToFit="1"/>
    </xf>
    <xf numFmtId="0" fontId="9" fillId="0" borderId="86" xfId="0" applyFont="1" applyBorder="1" applyAlignment="1">
      <alignment vertical="center" shrinkToFit="1"/>
    </xf>
    <xf numFmtId="0" fontId="24" fillId="0" borderId="86" xfId="0" applyFont="1" applyBorder="1" applyAlignment="1">
      <alignment vertical="center" shrinkToFit="1"/>
    </xf>
    <xf numFmtId="0" fontId="9" fillId="0" borderId="87" xfId="0" applyFont="1" applyBorder="1" applyAlignment="1">
      <alignment vertical="center" shrinkToFit="1"/>
    </xf>
    <xf numFmtId="0" fontId="18" fillId="0" borderId="88" xfId="0" applyFont="1" applyBorder="1" applyAlignment="1">
      <alignment vertical="center" shrinkToFit="1"/>
    </xf>
    <xf numFmtId="0" fontId="12" fillId="0" borderId="90" xfId="0" applyFont="1" applyBorder="1" applyAlignment="1">
      <alignment vertical="center" shrinkToFit="1"/>
    </xf>
    <xf numFmtId="0" fontId="12" fillId="0" borderId="46" xfId="0" applyFont="1" applyBorder="1" applyAlignment="1">
      <alignment vertical="center" shrinkToFit="1"/>
    </xf>
    <xf numFmtId="0" fontId="12" fillId="0" borderId="75" xfId="0" applyFont="1" applyBorder="1" applyAlignment="1">
      <alignment vertical="center" shrinkToFit="1"/>
    </xf>
    <xf numFmtId="0" fontId="9" fillId="0" borderId="75" xfId="0" applyFont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0" borderId="92" xfId="0" applyFont="1" applyBorder="1" applyAlignment="1">
      <alignment vertical="center" shrinkToFit="1"/>
    </xf>
    <xf numFmtId="0" fontId="0" fillId="0" borderId="67" xfId="0" applyBorder="1" applyAlignment="1">
      <alignment vertical="center"/>
    </xf>
    <xf numFmtId="0" fontId="12" fillId="0" borderId="93" xfId="0" applyFont="1" applyBorder="1" applyAlignment="1">
      <alignment vertical="center" shrinkToFit="1"/>
    </xf>
    <xf numFmtId="0" fontId="9" fillId="0" borderId="94" xfId="0" applyFont="1" applyBorder="1" applyAlignment="1">
      <alignment vertical="center" shrinkToFit="1"/>
    </xf>
    <xf numFmtId="0" fontId="9" fillId="0" borderId="96" xfId="0" applyFont="1" applyBorder="1" applyAlignment="1">
      <alignment vertical="center" shrinkToFit="1"/>
    </xf>
    <xf numFmtId="0" fontId="12" fillId="0" borderId="95" xfId="0" applyFont="1" applyBorder="1" applyAlignment="1">
      <alignment vertical="center" shrinkToFit="1"/>
    </xf>
    <xf numFmtId="0" fontId="12" fillId="0" borderId="98" xfId="0" applyFont="1" applyBorder="1" applyAlignment="1">
      <alignment vertical="center" shrinkToFit="1"/>
    </xf>
    <xf numFmtId="0" fontId="9" fillId="0" borderId="95" xfId="0" applyFont="1" applyBorder="1" applyAlignment="1">
      <alignment vertical="center" shrinkToFit="1"/>
    </xf>
    <xf numFmtId="0" fontId="18" fillId="0" borderId="95" xfId="0" applyFont="1" applyBorder="1" applyAlignment="1">
      <alignment vertical="center" shrinkToFit="1"/>
    </xf>
    <xf numFmtId="0" fontId="12" fillId="0" borderId="101" xfId="0" applyFont="1" applyBorder="1" applyAlignment="1">
      <alignment vertical="center" shrinkToFit="1"/>
    </xf>
    <xf numFmtId="0" fontId="12" fillId="0" borderId="104" xfId="0" applyFont="1" applyBorder="1" applyAlignment="1">
      <alignment vertical="center" shrinkToFit="1"/>
    </xf>
    <xf numFmtId="0" fontId="12" fillId="0" borderId="105" xfId="0" applyFont="1" applyBorder="1" applyAlignment="1">
      <alignment vertical="center" shrinkToFit="1"/>
    </xf>
    <xf numFmtId="0" fontId="9" fillId="0" borderId="104" xfId="4" applyNumberFormat="1" applyFont="1" applyBorder="1" applyAlignment="1">
      <alignment vertical="center" shrinkToFit="1"/>
    </xf>
    <xf numFmtId="0" fontId="9" fillId="0" borderId="104" xfId="0" applyFont="1" applyBorder="1" applyAlignment="1">
      <alignment vertical="center" shrinkToFit="1"/>
    </xf>
    <xf numFmtId="0" fontId="19" fillId="0" borderId="104" xfId="0" applyFont="1" applyBorder="1" applyAlignment="1">
      <alignment horizontal="left" vertical="center" shrinkToFit="1"/>
    </xf>
    <xf numFmtId="0" fontId="20" fillId="0" borderId="72" xfId="4" applyNumberFormat="1" applyFont="1" applyBorder="1" applyAlignment="1">
      <alignment vertical="center" shrinkToFit="1"/>
    </xf>
    <xf numFmtId="0" fontId="20" fillId="0" borderId="72" xfId="0" applyFont="1" applyBorder="1" applyAlignment="1">
      <alignment vertical="center" shrinkToFit="1"/>
    </xf>
    <xf numFmtId="0" fontId="19" fillId="0" borderId="72" xfId="0" applyFont="1" applyBorder="1" applyAlignment="1">
      <alignment horizontal="left" vertical="center" shrinkToFit="1"/>
    </xf>
    <xf numFmtId="0" fontId="9" fillId="0" borderId="84" xfId="0" applyFont="1" applyBorder="1" applyAlignment="1">
      <alignment vertical="center" shrinkToFit="1"/>
    </xf>
    <xf numFmtId="0" fontId="9" fillId="0" borderId="87" xfId="4" applyNumberFormat="1" applyFont="1" applyBorder="1" applyAlignment="1">
      <alignment vertical="center" shrinkToFit="1"/>
    </xf>
    <xf numFmtId="0" fontId="9" fillId="0" borderId="45" xfId="4" applyNumberFormat="1" applyFont="1" applyBorder="1" applyAlignment="1">
      <alignment vertical="center" shrinkToFit="1"/>
    </xf>
    <xf numFmtId="0" fontId="21" fillId="0" borderId="45" xfId="0" applyFont="1" applyBorder="1" applyAlignment="1">
      <alignment horizontal="left" vertical="center" shrinkToFit="1"/>
    </xf>
    <xf numFmtId="0" fontId="14" fillId="0" borderId="72" xfId="4" applyNumberFormat="1" applyFont="1" applyBorder="1" applyAlignment="1">
      <alignment vertical="center" shrinkToFit="1"/>
    </xf>
    <xf numFmtId="0" fontId="14" fillId="0" borderId="72" xfId="0" applyFont="1" applyBorder="1" applyAlignment="1">
      <alignment vertical="center" shrinkToFit="1"/>
    </xf>
    <xf numFmtId="0" fontId="15" fillId="0" borderId="72" xfId="0" applyFont="1" applyBorder="1" applyAlignment="1">
      <alignment horizontal="left" vertical="center" shrinkToFit="1"/>
    </xf>
    <xf numFmtId="0" fontId="9" fillId="0" borderId="46" xfId="0" applyFont="1" applyBorder="1" applyAlignment="1">
      <alignment horizontal="left" vertical="center"/>
    </xf>
    <xf numFmtId="164" fontId="12" fillId="0" borderId="46" xfId="4" applyNumberFormat="1" applyFont="1" applyBorder="1" applyAlignment="1">
      <alignment vertical="center"/>
    </xf>
    <xf numFmtId="1" fontId="12" fillId="0" borderId="46" xfId="0" applyNumberFormat="1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9" fillId="0" borderId="75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164" fontId="9" fillId="0" borderId="74" xfId="4" applyNumberFormat="1" applyFont="1" applyBorder="1" applyAlignment="1">
      <alignment vertical="center"/>
    </xf>
    <xf numFmtId="164" fontId="24" fillId="0" borderId="74" xfId="4" applyNumberFormat="1" applyFont="1" applyFill="1" applyBorder="1" applyAlignment="1">
      <alignment vertical="center"/>
    </xf>
    <xf numFmtId="1" fontId="9" fillId="0" borderId="75" xfId="1" applyNumberFormat="1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12" fillId="0" borderId="106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164" fontId="9" fillId="0" borderId="103" xfId="4" applyNumberFormat="1" applyFont="1" applyBorder="1" applyAlignment="1">
      <alignment vertical="center"/>
    </xf>
    <xf numFmtId="1" fontId="9" fillId="0" borderId="44" xfId="1" applyNumberFormat="1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1" fontId="12" fillId="0" borderId="75" xfId="0" applyNumberFormat="1" applyFont="1" applyBorder="1" applyAlignment="1">
      <alignment horizontal="center" vertical="center"/>
    </xf>
    <xf numFmtId="1" fontId="9" fillId="0" borderId="74" xfId="1" applyNumberFormat="1" applyFont="1" applyFill="1" applyBorder="1" applyAlignment="1">
      <alignment vertical="center"/>
    </xf>
    <xf numFmtId="1" fontId="24" fillId="0" borderId="74" xfId="1" applyNumberFormat="1" applyFont="1" applyFill="1" applyBorder="1" applyAlignment="1">
      <alignment vertical="center"/>
    </xf>
    <xf numFmtId="1" fontId="9" fillId="0" borderId="75" xfId="1" applyNumberFormat="1" applyFont="1" applyFill="1" applyBorder="1" applyAlignment="1">
      <alignment vertical="center"/>
    </xf>
    <xf numFmtId="1" fontId="9" fillId="6" borderId="74" xfId="1" applyNumberFormat="1" applyFont="1" applyFill="1" applyBorder="1" applyAlignment="1">
      <alignment vertical="center"/>
    </xf>
    <xf numFmtId="1" fontId="24" fillId="6" borderId="74" xfId="1" applyNumberFormat="1" applyFont="1" applyFill="1" applyBorder="1" applyAlignment="1">
      <alignment vertical="center"/>
    </xf>
    <xf numFmtId="1" fontId="9" fillId="6" borderId="75" xfId="1" applyNumberFormat="1" applyFont="1" applyFill="1" applyBorder="1" applyAlignment="1">
      <alignment vertical="center"/>
    </xf>
    <xf numFmtId="0" fontId="18" fillId="6" borderId="75" xfId="0" applyFont="1" applyFill="1" applyBorder="1" applyAlignment="1">
      <alignment vertical="center"/>
    </xf>
    <xf numFmtId="1" fontId="9" fillId="6" borderId="46" xfId="1" applyNumberFormat="1" applyFont="1" applyFill="1" applyBorder="1" applyAlignment="1">
      <alignment vertical="center"/>
    </xf>
    <xf numFmtId="0" fontId="18" fillId="6" borderId="46" xfId="0" applyFont="1" applyFill="1" applyBorder="1" applyAlignment="1">
      <alignment vertical="center"/>
    </xf>
    <xf numFmtId="0" fontId="12" fillId="9" borderId="75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07" xfId="0" applyFont="1" applyBorder="1" applyAlignment="1">
      <alignment horizontal="center" vertical="center"/>
    </xf>
    <xf numFmtId="164" fontId="9" fillId="0" borderId="108" xfId="4" applyNumberFormat="1" applyFont="1" applyBorder="1" applyAlignment="1">
      <alignment vertical="center"/>
    </xf>
    <xf numFmtId="0" fontId="18" fillId="0" borderId="43" xfId="0" applyFont="1" applyBorder="1" applyAlignment="1">
      <alignment vertical="center"/>
    </xf>
    <xf numFmtId="49" fontId="12" fillId="0" borderId="75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1" fontId="12" fillId="2" borderId="75" xfId="0" applyNumberFormat="1" applyFont="1" applyFill="1" applyBorder="1" applyAlignment="1">
      <alignment horizontal="center" vertical="center"/>
    </xf>
    <xf numFmtId="0" fontId="12" fillId="2" borderId="101" xfId="0" applyFont="1" applyFill="1" applyBorder="1" applyAlignment="1">
      <alignment horizontal="center" vertical="center"/>
    </xf>
    <xf numFmtId="49" fontId="30" fillId="2" borderId="75" xfId="0" applyNumberFormat="1" applyFont="1" applyFill="1" applyBorder="1" applyAlignment="1">
      <alignment horizontal="center" vertical="center"/>
    </xf>
    <xf numFmtId="1" fontId="12" fillId="5" borderId="75" xfId="0" applyNumberFormat="1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1" fontId="12" fillId="5" borderId="46" xfId="0" applyNumberFormat="1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1" fontId="12" fillId="0" borderId="99" xfId="0" applyNumberFormat="1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1" fontId="9" fillId="0" borderId="109" xfId="1" applyNumberFormat="1" applyFont="1" applyFill="1" applyBorder="1" applyAlignment="1">
      <alignment vertical="center"/>
    </xf>
    <xf numFmtId="0" fontId="18" fillId="0" borderId="99" xfId="0" applyFont="1" applyBorder="1" applyAlignment="1">
      <alignment vertical="center"/>
    </xf>
    <xf numFmtId="1" fontId="9" fillId="0" borderId="46" xfId="1" applyNumberFormat="1" applyFont="1" applyFill="1" applyBorder="1" applyAlignment="1">
      <alignment vertical="center"/>
    </xf>
    <xf numFmtId="3" fontId="9" fillId="0" borderId="75" xfId="0" applyNumberFormat="1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1" fontId="9" fillId="0" borderId="103" xfId="1" applyNumberFormat="1" applyFont="1" applyFill="1" applyBorder="1" applyAlignment="1">
      <alignment vertical="center"/>
    </xf>
    <xf numFmtId="1" fontId="24" fillId="0" borderId="103" xfId="1" applyNumberFormat="1" applyFont="1" applyFill="1" applyBorder="1" applyAlignment="1">
      <alignment vertical="center"/>
    </xf>
    <xf numFmtId="164" fontId="9" fillId="0" borderId="89" xfId="4" applyNumberFormat="1" applyFont="1" applyBorder="1" applyAlignment="1" applyProtection="1">
      <alignment vertical="center"/>
      <protection locked="0"/>
    </xf>
    <xf numFmtId="1" fontId="9" fillId="0" borderId="97" xfId="1" applyNumberFormat="1" applyFont="1" applyFill="1" applyBorder="1" applyAlignment="1">
      <alignment vertical="center"/>
    </xf>
    <xf numFmtId="1" fontId="9" fillId="6" borderId="97" xfId="1" applyNumberFormat="1" applyFont="1" applyFill="1" applyBorder="1" applyAlignment="1">
      <alignment vertical="center"/>
    </xf>
    <xf numFmtId="1" fontId="9" fillId="6" borderId="103" xfId="1" applyNumberFormat="1" applyFont="1" applyFill="1" applyBorder="1" applyAlignment="1">
      <alignment vertical="center"/>
    </xf>
    <xf numFmtId="0" fontId="9" fillId="0" borderId="75" xfId="0" applyFont="1" applyBorder="1" applyAlignment="1">
      <alignment horizontal="left" vertical="center"/>
    </xf>
    <xf numFmtId="3" fontId="9" fillId="0" borderId="46" xfId="1" applyNumberFormat="1" applyFont="1" applyFill="1" applyBorder="1" applyAlignment="1">
      <alignment vertical="center"/>
    </xf>
    <xf numFmtId="1" fontId="9" fillId="4" borderId="74" xfId="1" applyNumberFormat="1" applyFont="1" applyFill="1" applyBorder="1" applyAlignment="1">
      <alignment vertical="center"/>
    </xf>
    <xf numFmtId="1" fontId="9" fillId="4" borderId="75" xfId="1" applyNumberFormat="1" applyFont="1" applyFill="1" applyBorder="1" applyAlignment="1">
      <alignment vertical="center"/>
    </xf>
    <xf numFmtId="0" fontId="18" fillId="4" borderId="75" xfId="0" applyFont="1" applyFill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10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164" fontId="9" fillId="0" borderId="27" xfId="4" applyNumberFormat="1" applyFont="1" applyFill="1" applyBorder="1" applyAlignment="1">
      <alignment vertical="center"/>
    </xf>
    <xf numFmtId="1" fontId="9" fillId="0" borderId="103" xfId="1" applyNumberFormat="1" applyFont="1" applyBorder="1" applyAlignment="1">
      <alignment vertical="center"/>
    </xf>
    <xf numFmtId="164" fontId="9" fillId="0" borderId="43" xfId="4" applyNumberFormat="1" applyFont="1" applyFill="1" applyBorder="1" applyAlignment="1">
      <alignment vertical="center"/>
    </xf>
    <xf numFmtId="1" fontId="9" fillId="0" borderId="43" xfId="1" applyNumberFormat="1" applyFont="1" applyBorder="1" applyAlignment="1">
      <alignment vertical="center"/>
    </xf>
    <xf numFmtId="0" fontId="0" fillId="7" borderId="91" xfId="0" applyFill="1" applyBorder="1"/>
    <xf numFmtId="0" fontId="25" fillId="7" borderId="91" xfId="0" applyFont="1" applyFill="1" applyBorder="1" applyAlignment="1">
      <alignment horizontal="center"/>
    </xf>
    <xf numFmtId="0" fontId="43" fillId="7" borderId="91" xfId="0" applyFont="1" applyFill="1" applyBorder="1" applyAlignment="1">
      <alignment horizontal="center"/>
    </xf>
    <xf numFmtId="0" fontId="0" fillId="0" borderId="91" xfId="0" applyBorder="1"/>
    <xf numFmtId="49" fontId="0" fillId="0" borderId="91" xfId="0" applyNumberFormat="1" applyBorder="1"/>
    <xf numFmtId="14" fontId="0" fillId="0" borderId="91" xfId="0" applyNumberFormat="1" applyBorder="1"/>
    <xf numFmtId="4" fontId="0" fillId="0" borderId="91" xfId="0" applyNumberFormat="1" applyBorder="1"/>
    <xf numFmtId="14" fontId="0" fillId="0" borderId="91" xfId="0" applyNumberFormat="1" applyBorder="1" applyAlignment="1">
      <alignment horizontal="right"/>
    </xf>
    <xf numFmtId="0" fontId="25" fillId="0" borderId="90" xfId="0" applyFont="1" applyBorder="1"/>
    <xf numFmtId="49" fontId="0" fillId="0" borderId="91" xfId="0" applyNumberFormat="1" applyBorder="1" applyAlignment="1">
      <alignment horizontal="center"/>
    </xf>
    <xf numFmtId="0" fontId="0" fillId="0" borderId="91" xfId="0" applyBorder="1" applyAlignment="1">
      <alignment horizontal="left"/>
    </xf>
    <xf numFmtId="4" fontId="3" fillId="0" borderId="91" xfId="0" applyNumberFormat="1" applyFont="1" applyBorder="1"/>
    <xf numFmtId="0" fontId="25" fillId="0" borderId="75" xfId="0" applyFont="1" applyBorder="1"/>
    <xf numFmtId="4" fontId="0" fillId="0" borderId="91" xfId="0" applyNumberFormat="1" applyBorder="1" applyAlignment="1">
      <alignment horizontal="left"/>
    </xf>
    <xf numFmtId="0" fontId="26" fillId="0" borderId="90" xfId="0" applyFont="1" applyBorder="1" applyAlignment="1">
      <alignment horizontal="center"/>
    </xf>
    <xf numFmtId="4" fontId="44" fillId="0" borderId="91" xfId="0" applyNumberFormat="1" applyFont="1" applyBorder="1" applyAlignment="1">
      <alignment horizontal="center"/>
    </xf>
    <xf numFmtId="4" fontId="44" fillId="0" borderId="91" xfId="0" applyNumberFormat="1" applyFont="1" applyBorder="1"/>
    <xf numFmtId="0" fontId="46" fillId="0" borderId="0" xfId="0" applyFont="1"/>
    <xf numFmtId="0" fontId="46" fillId="0" borderId="0" xfId="0" applyFont="1" applyAlignment="1">
      <alignment horizontal="left" vertical="center"/>
    </xf>
    <xf numFmtId="0" fontId="18" fillId="0" borderId="83" xfId="0" applyFont="1" applyBorder="1" applyAlignment="1">
      <alignment vertical="center" shrinkToFit="1"/>
    </xf>
    <xf numFmtId="0" fontId="46" fillId="0" borderId="97" xfId="0" applyFont="1" applyBorder="1" applyAlignment="1">
      <alignment horizontal="left" vertical="center"/>
    </xf>
    <xf numFmtId="0" fontId="9" fillId="0" borderId="23" xfId="4" applyNumberFormat="1" applyFont="1" applyFill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18" fillId="0" borderId="23" xfId="0" applyFont="1" applyBorder="1" applyAlignment="1">
      <alignment vertical="center" shrinkToFit="1"/>
    </xf>
    <xf numFmtId="0" fontId="19" fillId="0" borderId="46" xfId="0" applyFont="1" applyBorder="1" applyAlignment="1">
      <alignment horizontal="left" vertical="center" shrinkToFit="1"/>
    </xf>
    <xf numFmtId="1" fontId="9" fillId="8" borderId="111" xfId="0" applyNumberFormat="1" applyFont="1" applyFill="1" applyBorder="1" applyAlignment="1">
      <alignment horizontal="center" vertical="center" shrinkToFit="1"/>
    </xf>
    <xf numFmtId="1" fontId="10" fillId="8" borderId="112" xfId="1" applyNumberFormat="1" applyFont="1" applyFill="1" applyBorder="1" applyAlignment="1">
      <alignment horizontal="center" vertical="center" shrinkToFit="1"/>
    </xf>
    <xf numFmtId="9" fontId="9" fillId="0" borderId="114" xfId="1" applyFont="1" applyFill="1" applyBorder="1" applyAlignment="1">
      <alignment vertical="center" shrinkToFit="1"/>
    </xf>
    <xf numFmtId="1" fontId="9" fillId="8" borderId="113" xfId="1" applyNumberFormat="1" applyFont="1" applyFill="1" applyBorder="1" applyAlignment="1">
      <alignment vertical="center" shrinkToFit="1"/>
    </xf>
    <xf numFmtId="1" fontId="9" fillId="8" borderId="115" xfId="1" applyNumberFormat="1" applyFont="1" applyFill="1" applyBorder="1" applyAlignment="1">
      <alignment vertical="center" shrinkToFit="1"/>
    </xf>
    <xf numFmtId="1" fontId="9" fillId="8" borderId="116" xfId="1" applyNumberFormat="1" applyFont="1" applyFill="1" applyBorder="1" applyAlignment="1">
      <alignment vertical="center" shrinkToFit="1"/>
    </xf>
    <xf numFmtId="1" fontId="9" fillId="8" borderId="117" xfId="1" applyNumberFormat="1" applyFont="1" applyFill="1" applyBorder="1" applyAlignment="1">
      <alignment vertical="center" shrinkToFit="1"/>
    </xf>
    <xf numFmtId="1" fontId="9" fillId="8" borderId="118" xfId="1" applyNumberFormat="1" applyFont="1" applyFill="1" applyBorder="1" applyAlignment="1">
      <alignment vertical="center" shrinkToFit="1"/>
    </xf>
    <xf numFmtId="9" fontId="9" fillId="0" borderId="65" xfId="1" applyFont="1" applyFill="1" applyBorder="1" applyAlignment="1">
      <alignment vertical="center" shrinkToFit="1"/>
    </xf>
    <xf numFmtId="9" fontId="9" fillId="0" borderId="120" xfId="1" applyFont="1" applyFill="1" applyBorder="1" applyAlignment="1">
      <alignment vertical="center" shrinkToFit="1"/>
    </xf>
    <xf numFmtId="1" fontId="9" fillId="8" borderId="121" xfId="1" applyNumberFormat="1" applyFont="1" applyFill="1" applyBorder="1" applyAlignment="1">
      <alignment vertical="center" shrinkToFit="1"/>
    </xf>
    <xf numFmtId="1" fontId="9" fillId="8" borderId="122" xfId="1" applyNumberFormat="1" applyFont="1" applyFill="1" applyBorder="1" applyAlignment="1">
      <alignment vertical="center" shrinkToFit="1"/>
    </xf>
    <xf numFmtId="1" fontId="9" fillId="8" borderId="119" xfId="1" applyNumberFormat="1" applyFont="1" applyFill="1" applyBorder="1" applyAlignment="1">
      <alignment vertical="center" shrinkToFit="1"/>
    </xf>
    <xf numFmtId="0" fontId="9" fillId="0" borderId="53" xfId="4" applyNumberFormat="1" applyFont="1" applyBorder="1" applyAlignment="1">
      <alignment vertical="center" shrinkToFit="1"/>
    </xf>
    <xf numFmtId="9" fontId="9" fillId="0" borderId="125" xfId="1" applyFont="1" applyFill="1" applyBorder="1" applyAlignment="1">
      <alignment vertical="center" shrinkToFit="1"/>
    </xf>
    <xf numFmtId="9" fontId="9" fillId="0" borderId="126" xfId="1" applyFont="1" applyFill="1" applyBorder="1" applyAlignment="1">
      <alignment vertical="center" shrinkToFit="1"/>
    </xf>
    <xf numFmtId="1" fontId="9" fillId="8" borderId="123" xfId="1" applyNumberFormat="1" applyFont="1" applyFill="1" applyBorder="1" applyAlignment="1">
      <alignment vertical="center" shrinkToFit="1"/>
    </xf>
    <xf numFmtId="1" fontId="9" fillId="8" borderId="127" xfId="1" applyNumberFormat="1" applyFont="1" applyFill="1" applyBorder="1" applyAlignment="1">
      <alignment vertical="center" shrinkToFit="1"/>
    </xf>
    <xf numFmtId="1" fontId="9" fillId="8" borderId="128" xfId="1" applyNumberFormat="1" applyFont="1" applyFill="1" applyBorder="1" applyAlignment="1">
      <alignment vertical="center" shrinkToFit="1"/>
    </xf>
    <xf numFmtId="1" fontId="9" fillId="8" borderId="129" xfId="1" applyNumberFormat="1" applyFont="1" applyFill="1" applyBorder="1" applyAlignment="1">
      <alignment vertical="center" shrinkToFit="1"/>
    </xf>
    <xf numFmtId="1" fontId="9" fillId="8" borderId="130" xfId="1" applyNumberFormat="1" applyFont="1" applyFill="1" applyBorder="1" applyAlignment="1">
      <alignment vertical="center" shrinkToFit="1"/>
    </xf>
    <xf numFmtId="9" fontId="9" fillId="0" borderId="35" xfId="1" applyFont="1" applyFill="1" applyBorder="1" applyAlignment="1">
      <alignment vertical="center" shrinkToFit="1"/>
    </xf>
    <xf numFmtId="9" fontId="9" fillId="0" borderId="135" xfId="1" applyFont="1" applyFill="1" applyBorder="1" applyAlignment="1">
      <alignment vertical="center" shrinkToFit="1"/>
    </xf>
    <xf numFmtId="9" fontId="9" fillId="0" borderId="134" xfId="1" applyFont="1" applyFill="1" applyBorder="1" applyAlignment="1">
      <alignment vertical="center" shrinkToFit="1"/>
    </xf>
    <xf numFmtId="0" fontId="22" fillId="0" borderId="34" xfId="0" applyFont="1" applyBorder="1" applyAlignment="1">
      <alignment horizontal="left" vertical="center" shrinkToFit="1"/>
    </xf>
    <xf numFmtId="1" fontId="9" fillId="8" borderId="136" xfId="1" applyNumberFormat="1" applyFont="1" applyFill="1" applyBorder="1" applyAlignment="1">
      <alignment vertical="center" shrinkToFit="1"/>
    </xf>
    <xf numFmtId="9" fontId="9" fillId="0" borderId="137" xfId="1" applyFont="1" applyFill="1" applyBorder="1" applyAlignment="1">
      <alignment vertical="center" shrinkToFit="1"/>
    </xf>
    <xf numFmtId="1" fontId="9" fillId="8" borderId="131" xfId="1" applyNumberFormat="1" applyFont="1" applyFill="1" applyBorder="1" applyAlignment="1">
      <alignment vertical="center" shrinkToFit="1"/>
    </xf>
    <xf numFmtId="0" fontId="18" fillId="0" borderId="124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138" xfId="0" applyFont="1" applyBorder="1" applyAlignment="1">
      <alignment vertical="center" shrinkToFit="1"/>
    </xf>
    <xf numFmtId="0" fontId="9" fillId="0" borderId="139" xfId="0" applyFont="1" applyBorder="1" applyAlignment="1">
      <alignment vertical="center" shrinkToFit="1"/>
    </xf>
    <xf numFmtId="0" fontId="9" fillId="0" borderId="140" xfId="0" applyFont="1" applyBorder="1" applyAlignment="1">
      <alignment vertical="center" shrinkToFit="1"/>
    </xf>
    <xf numFmtId="0" fontId="18" fillId="0" borderId="140" xfId="0" applyFont="1" applyBorder="1" applyAlignment="1">
      <alignment vertical="center" shrinkToFit="1"/>
    </xf>
    <xf numFmtId="0" fontId="13" fillId="0" borderId="124" xfId="4" applyNumberFormat="1" applyFont="1" applyBorder="1" applyAlignment="1">
      <alignment vertical="center" shrinkToFit="1"/>
    </xf>
    <xf numFmtId="0" fontId="13" fillId="0" borderId="142" xfId="0" applyFont="1" applyBorder="1" applyAlignment="1">
      <alignment vertical="center" shrinkToFit="1"/>
    </xf>
    <xf numFmtId="0" fontId="12" fillId="0" borderId="141" xfId="0" applyFont="1" applyBorder="1" applyAlignment="1">
      <alignment vertical="center" shrinkToFit="1"/>
    </xf>
    <xf numFmtId="0" fontId="9" fillId="0" borderId="143" xfId="0" applyFont="1" applyBorder="1" applyAlignment="1">
      <alignment vertical="center" shrinkToFit="1"/>
    </xf>
    <xf numFmtId="0" fontId="9" fillId="0" borderId="144" xfId="0" applyFont="1" applyBorder="1" applyAlignment="1">
      <alignment vertical="center" shrinkToFit="1"/>
    </xf>
    <xf numFmtId="0" fontId="9" fillId="0" borderId="145" xfId="0" applyFont="1" applyBorder="1" applyAlignment="1">
      <alignment vertical="center" shrinkToFit="1"/>
    </xf>
    <xf numFmtId="0" fontId="9" fillId="0" borderId="146" xfId="0" applyFont="1" applyBorder="1" applyAlignment="1">
      <alignment vertical="center" shrinkToFit="1"/>
    </xf>
    <xf numFmtId="0" fontId="24" fillId="0" borderId="146" xfId="0" applyFont="1" applyBorder="1" applyAlignment="1">
      <alignment vertical="center" shrinkToFit="1"/>
    </xf>
    <xf numFmtId="9" fontId="9" fillId="0" borderId="147" xfId="1" applyFont="1" applyFill="1" applyBorder="1" applyAlignment="1">
      <alignment vertical="center" shrinkToFit="1"/>
    </xf>
    <xf numFmtId="9" fontId="9" fillId="0" borderId="0" xfId="1" applyFont="1" applyFill="1" applyBorder="1" applyAlignment="1" applyProtection="1">
      <alignment vertical="center" shrinkToFit="1"/>
      <protection locked="0"/>
    </xf>
    <xf numFmtId="9" fontId="9" fillId="0" borderId="148" xfId="1" applyFont="1" applyFill="1" applyBorder="1" applyAlignment="1">
      <alignment vertical="center" shrinkToFit="1"/>
    </xf>
    <xf numFmtId="0" fontId="9" fillId="0" borderId="103" xfId="0" applyFont="1" applyBorder="1" applyAlignment="1">
      <alignment vertical="center" shrinkToFit="1"/>
    </xf>
    <xf numFmtId="1" fontId="9" fillId="8" borderId="149" xfId="1" applyNumberFormat="1" applyFont="1" applyFill="1" applyBorder="1" applyAlignment="1">
      <alignment vertical="center" shrinkToFit="1"/>
    </xf>
    <xf numFmtId="0" fontId="12" fillId="0" borderId="150" xfId="0" applyFont="1" applyBorder="1" applyAlignment="1">
      <alignment vertical="center" shrinkToFit="1"/>
    </xf>
    <xf numFmtId="0" fontId="12" fillId="0" borderId="151" xfId="0" applyFont="1" applyBorder="1" applyAlignment="1">
      <alignment vertical="center" shrinkToFit="1"/>
    </xf>
    <xf numFmtId="0" fontId="9" fillId="0" borderId="150" xfId="4" applyNumberFormat="1" applyFont="1" applyBorder="1" applyAlignment="1">
      <alignment vertical="center" shrinkToFit="1"/>
    </xf>
    <xf numFmtId="1" fontId="9" fillId="8" borderId="152" xfId="1" applyNumberFormat="1" applyFont="1" applyFill="1" applyBorder="1" applyAlignment="1">
      <alignment vertical="center" shrinkToFit="1"/>
    </xf>
    <xf numFmtId="9" fontId="9" fillId="0" borderId="153" xfId="1" applyFont="1" applyFill="1" applyBorder="1" applyAlignment="1">
      <alignment vertical="center" shrinkToFit="1"/>
    </xf>
    <xf numFmtId="0" fontId="20" fillId="0" borderId="150" xfId="0" applyFont="1" applyBorder="1" applyAlignment="1">
      <alignment horizontal="left" vertical="center" shrinkToFit="1"/>
    </xf>
    <xf numFmtId="0" fontId="12" fillId="0" borderId="154" xfId="0" applyFont="1" applyBorder="1" applyAlignment="1">
      <alignment vertical="center" shrinkToFit="1"/>
    </xf>
    <xf numFmtId="0" fontId="23" fillId="0" borderId="154" xfId="0" applyFont="1" applyBorder="1" applyAlignment="1">
      <alignment vertical="center" shrinkToFit="1"/>
    </xf>
    <xf numFmtId="0" fontId="12" fillId="0" borderId="155" xfId="0" applyFont="1" applyBorder="1" applyAlignment="1">
      <alignment vertical="center" shrinkToFit="1"/>
    </xf>
    <xf numFmtId="0" fontId="9" fillId="0" borderId="156" xfId="0" applyFont="1" applyBorder="1" applyAlignment="1">
      <alignment vertical="center" shrinkToFit="1"/>
    </xf>
    <xf numFmtId="0" fontId="9" fillId="0" borderId="154" xfId="0" applyFont="1" applyBorder="1" applyAlignment="1">
      <alignment vertical="center" shrinkToFit="1"/>
    </xf>
    <xf numFmtId="9" fontId="9" fillId="0" borderId="157" xfId="1" applyFont="1" applyFill="1" applyBorder="1" applyAlignment="1">
      <alignment vertical="center" shrinkToFit="1"/>
    </xf>
    <xf numFmtId="0" fontId="18" fillId="0" borderId="154" xfId="0" applyFont="1" applyBorder="1" applyAlignment="1">
      <alignment vertical="center" shrinkToFit="1"/>
    </xf>
    <xf numFmtId="165" fontId="9" fillId="8" borderId="113" xfId="1" applyNumberFormat="1" applyFont="1" applyFill="1" applyBorder="1" applyAlignment="1">
      <alignment vertical="center" shrinkToFit="1"/>
    </xf>
    <xf numFmtId="165" fontId="9" fillId="8" borderId="118" xfId="1" applyNumberFormat="1" applyFont="1" applyFill="1" applyBorder="1" applyAlignment="1">
      <alignment vertical="center" shrinkToFit="1"/>
    </xf>
    <xf numFmtId="167" fontId="9" fillId="8" borderId="133" xfId="1" applyNumberFormat="1" applyFont="1" applyFill="1" applyBorder="1" applyAlignment="1">
      <alignment vertical="center" shrinkToFit="1"/>
    </xf>
    <xf numFmtId="3" fontId="9" fillId="8" borderId="122" xfId="1" applyNumberFormat="1" applyFont="1" applyFill="1" applyBorder="1" applyAlignment="1">
      <alignment vertical="center" shrinkToFit="1"/>
    </xf>
    <xf numFmtId="3" fontId="9" fillId="8" borderId="121" xfId="1" applyNumberFormat="1" applyFont="1" applyFill="1" applyBorder="1" applyAlignment="1">
      <alignment vertical="center" shrinkToFit="1"/>
    </xf>
    <xf numFmtId="4" fontId="20" fillId="8" borderId="132" xfId="4" applyNumberFormat="1" applyFont="1" applyFill="1" applyBorder="1" applyAlignment="1">
      <alignment vertical="center" shrinkToFit="1"/>
    </xf>
    <xf numFmtId="1" fontId="10" fillId="0" borderId="1" xfId="1" applyNumberFormat="1" applyFont="1" applyFill="1" applyBorder="1" applyAlignment="1">
      <alignment horizontal="center" vertical="center" shrinkToFit="1"/>
    </xf>
    <xf numFmtId="1" fontId="9" fillId="0" borderId="142" xfId="1" applyNumberFormat="1" applyFont="1" applyFill="1" applyBorder="1" applyAlignment="1">
      <alignment vertical="center"/>
    </xf>
    <xf numFmtId="1" fontId="9" fillId="0" borderId="161" xfId="1" applyNumberFormat="1" applyFont="1" applyFill="1" applyBorder="1" applyAlignment="1">
      <alignment vertical="center"/>
    </xf>
    <xf numFmtId="9" fontId="9" fillId="0" borderId="142" xfId="1" applyFont="1" applyFill="1" applyBorder="1" applyAlignment="1">
      <alignment vertical="center"/>
    </xf>
    <xf numFmtId="9" fontId="9" fillId="0" borderId="40" xfId="1" applyFont="1" applyFill="1" applyBorder="1" applyAlignment="1">
      <alignment vertical="center"/>
    </xf>
    <xf numFmtId="1" fontId="9" fillId="8" borderId="111" xfId="1" applyNumberFormat="1" applyFont="1" applyFill="1" applyBorder="1" applyAlignment="1">
      <alignment horizontal="center" vertical="center" shrinkToFit="1"/>
    </xf>
    <xf numFmtId="1" fontId="9" fillId="8" borderId="123" xfId="1" applyNumberFormat="1" applyFont="1" applyFill="1" applyBorder="1" applyAlignment="1">
      <alignment vertical="center"/>
    </xf>
    <xf numFmtId="1" fontId="9" fillId="8" borderId="164" xfId="1" applyNumberFormat="1" applyFont="1" applyFill="1" applyBorder="1" applyAlignment="1">
      <alignment vertical="center"/>
    </xf>
    <xf numFmtId="1" fontId="9" fillId="8" borderId="152" xfId="1" applyNumberFormat="1" applyFont="1" applyFill="1" applyBorder="1" applyAlignment="1">
      <alignment vertical="center"/>
    </xf>
    <xf numFmtId="1" fontId="9" fillId="8" borderId="127" xfId="1" applyNumberFormat="1" applyFont="1" applyFill="1" applyBorder="1" applyAlignment="1">
      <alignment vertical="center"/>
    </xf>
    <xf numFmtId="9" fontId="9" fillId="0" borderId="165" xfId="1" applyFont="1" applyFill="1" applyBorder="1" applyAlignment="1">
      <alignment vertical="center"/>
    </xf>
    <xf numFmtId="9" fontId="9" fillId="0" borderId="159" xfId="1" applyFont="1" applyFill="1" applyBorder="1" applyAlignment="1">
      <alignment vertical="center"/>
    </xf>
    <xf numFmtId="1" fontId="9" fillId="0" borderId="142" xfId="1" applyNumberFormat="1" applyFont="1" applyBorder="1" applyAlignment="1">
      <alignment vertical="center"/>
    </xf>
    <xf numFmtId="1" fontId="9" fillId="6" borderId="142" xfId="1" applyNumberFormat="1" applyFont="1" applyFill="1" applyBorder="1" applyAlignment="1">
      <alignment vertical="center"/>
    </xf>
    <xf numFmtId="1" fontId="9" fillId="0" borderId="160" xfId="1" applyNumberFormat="1" applyFont="1" applyBorder="1" applyAlignment="1">
      <alignment vertical="center"/>
    </xf>
    <xf numFmtId="1" fontId="9" fillId="0" borderId="162" xfId="1" applyNumberFormat="1" applyFont="1" applyBorder="1" applyAlignment="1">
      <alignment vertical="center"/>
    </xf>
    <xf numFmtId="164" fontId="9" fillId="0" borderId="163" xfId="4" applyNumberFormat="1" applyFont="1" applyBorder="1" applyAlignment="1" applyProtection="1">
      <alignment vertical="center"/>
      <protection locked="0"/>
    </xf>
    <xf numFmtId="1" fontId="9" fillId="8" borderId="119" xfId="1" applyNumberFormat="1" applyFont="1" applyFill="1" applyBorder="1" applyAlignment="1">
      <alignment vertical="center"/>
    </xf>
    <xf numFmtId="1" fontId="9" fillId="8" borderId="166" xfId="1" applyNumberFormat="1" applyFont="1" applyFill="1" applyBorder="1" applyAlignment="1">
      <alignment vertical="center"/>
    </xf>
    <xf numFmtId="1" fontId="9" fillId="8" borderId="167" xfId="1" applyNumberFormat="1" applyFont="1" applyFill="1" applyBorder="1" applyAlignment="1">
      <alignment vertical="center"/>
    </xf>
    <xf numFmtId="0" fontId="18" fillId="0" borderId="90" xfId="0" applyFont="1" applyBorder="1" applyAlignment="1">
      <alignment vertical="center"/>
    </xf>
    <xf numFmtId="0" fontId="12" fillId="0" borderId="168" xfId="0" applyFont="1" applyBorder="1" applyAlignment="1">
      <alignment horizontal="center" vertical="center"/>
    </xf>
    <xf numFmtId="1" fontId="9" fillId="0" borderId="169" xfId="1" applyNumberFormat="1" applyFont="1" applyFill="1" applyBorder="1" applyAlignment="1">
      <alignment vertical="center"/>
    </xf>
    <xf numFmtId="9" fontId="9" fillId="0" borderId="170" xfId="1" applyFont="1" applyFill="1" applyBorder="1" applyAlignment="1">
      <alignment vertical="center"/>
    </xf>
    <xf numFmtId="0" fontId="18" fillId="0" borderId="170" xfId="0" applyFont="1" applyBorder="1" applyAlignment="1">
      <alignment vertical="center"/>
    </xf>
    <xf numFmtId="0" fontId="12" fillId="0" borderId="171" xfId="0" applyFont="1" applyBorder="1" applyAlignment="1">
      <alignment horizontal="center" vertical="center"/>
    </xf>
    <xf numFmtId="1" fontId="12" fillId="0" borderId="171" xfId="0" applyNumberFormat="1" applyFont="1" applyBorder="1" applyAlignment="1">
      <alignment horizontal="center" vertical="center"/>
    </xf>
    <xf numFmtId="1" fontId="9" fillId="0" borderId="141" xfId="1" applyNumberFormat="1" applyFont="1" applyFill="1" applyBorder="1" applyAlignment="1">
      <alignment vertical="center"/>
    </xf>
    <xf numFmtId="1" fontId="24" fillId="0" borderId="141" xfId="1" applyNumberFormat="1" applyFont="1" applyFill="1" applyBorder="1" applyAlignment="1">
      <alignment vertical="center"/>
    </xf>
    <xf numFmtId="1" fontId="9" fillId="0" borderId="171" xfId="1" applyNumberFormat="1" applyFont="1" applyFill="1" applyBorder="1" applyAlignment="1">
      <alignment vertical="center"/>
    </xf>
    <xf numFmtId="9" fontId="9" fillId="0" borderId="171" xfId="1" applyFont="1" applyFill="1" applyBorder="1" applyAlignment="1">
      <alignment vertical="center"/>
    </xf>
    <xf numFmtId="0" fontId="18" fillId="0" borderId="171" xfId="0" applyFont="1" applyBorder="1" applyAlignment="1">
      <alignment vertical="center"/>
    </xf>
    <xf numFmtId="1" fontId="9" fillId="8" borderId="172" xfId="1" applyNumberFormat="1" applyFont="1" applyFill="1" applyBorder="1" applyAlignment="1">
      <alignment vertical="center"/>
    </xf>
    <xf numFmtId="164" fontId="9" fillId="0" borderId="167" xfId="4" applyNumberFormat="1" applyFont="1" applyBorder="1" applyAlignment="1">
      <alignment vertical="center"/>
    </xf>
    <xf numFmtId="9" fontId="9" fillId="0" borderId="173" xfId="1" applyFont="1" applyFill="1" applyBorder="1" applyAlignment="1">
      <alignment vertical="center"/>
    </xf>
    <xf numFmtId="9" fontId="9" fillId="0" borderId="159" xfId="4" applyNumberFormat="1" applyFont="1" applyFill="1" applyBorder="1" applyAlignment="1">
      <alignment vertical="center"/>
    </xf>
    <xf numFmtId="1" fontId="9" fillId="8" borderId="175" xfId="1" applyNumberFormat="1" applyFont="1" applyFill="1" applyBorder="1" applyAlignment="1">
      <alignment vertical="center"/>
    </xf>
    <xf numFmtId="164" fontId="9" fillId="0" borderId="127" xfId="4" applyNumberFormat="1" applyFont="1" applyBorder="1" applyAlignment="1">
      <alignment vertical="center"/>
    </xf>
    <xf numFmtId="49" fontId="12" fillId="0" borderId="11" xfId="0" applyNumberFormat="1" applyFont="1" applyBorder="1" applyAlignment="1">
      <alignment horizontal="center" vertical="center"/>
    </xf>
    <xf numFmtId="1" fontId="9" fillId="8" borderId="174" xfId="1" applyNumberFormat="1" applyFont="1" applyFill="1" applyBorder="1" applyAlignment="1">
      <alignment vertical="center"/>
    </xf>
    <xf numFmtId="1" fontId="9" fillId="6" borderId="56" xfId="1" applyNumberFormat="1" applyFont="1" applyFill="1" applyBorder="1" applyAlignment="1">
      <alignment vertical="center"/>
    </xf>
    <xf numFmtId="1" fontId="9" fillId="6" borderId="11" xfId="1" applyNumberFormat="1" applyFont="1" applyFill="1" applyBorder="1" applyAlignment="1">
      <alignment vertical="center"/>
    </xf>
    <xf numFmtId="0" fontId="18" fillId="6" borderId="11" xfId="0" applyFont="1" applyFill="1" applyBorder="1" applyAlignment="1">
      <alignment vertical="center"/>
    </xf>
    <xf numFmtId="9" fontId="9" fillId="0" borderId="176" xfId="4" applyNumberFormat="1" applyFont="1" applyFill="1" applyBorder="1" applyAlignment="1">
      <alignment vertical="center"/>
    </xf>
    <xf numFmtId="0" fontId="18" fillId="0" borderId="159" xfId="0" applyFont="1" applyBorder="1" applyAlignment="1">
      <alignment vertical="center"/>
    </xf>
    <xf numFmtId="165" fontId="9" fillId="8" borderId="119" xfId="1" applyNumberFormat="1" applyFont="1" applyFill="1" applyBorder="1" applyAlignment="1">
      <alignment vertical="center"/>
    </xf>
    <xf numFmtId="1" fontId="9" fillId="0" borderId="60" xfId="1" applyNumberFormat="1" applyFont="1" applyFill="1" applyBorder="1" applyAlignment="1">
      <alignment vertical="center"/>
    </xf>
    <xf numFmtId="9" fontId="9" fillId="0" borderId="177" xfId="1" applyFont="1" applyFill="1" applyBorder="1" applyAlignment="1">
      <alignment vertical="center"/>
    </xf>
    <xf numFmtId="166" fontId="9" fillId="8" borderId="167" xfId="4" applyNumberFormat="1" applyFont="1" applyFill="1" applyBorder="1" applyAlignment="1">
      <alignment vertical="center"/>
    </xf>
    <xf numFmtId="166" fontId="9" fillId="8" borderId="28" xfId="4" applyNumberFormat="1" applyFont="1" applyFill="1" applyBorder="1" applyAlignment="1">
      <alignment vertical="center"/>
    </xf>
    <xf numFmtId="1" fontId="9" fillId="8" borderId="61" xfId="1" applyNumberFormat="1" applyFont="1" applyFill="1" applyBorder="1" applyAlignment="1">
      <alignment vertical="center"/>
    </xf>
    <xf numFmtId="1" fontId="9" fillId="8" borderId="110" xfId="1" applyNumberFormat="1" applyFont="1" applyFill="1" applyBorder="1" applyAlignment="1">
      <alignment vertical="center"/>
    </xf>
    <xf numFmtId="0" fontId="31" fillId="0" borderId="178" xfId="0" applyFont="1" applyBorder="1" applyAlignment="1" applyProtection="1">
      <alignment horizontal="left" vertical="center"/>
      <protection locked="0"/>
    </xf>
    <xf numFmtId="9" fontId="9" fillId="0" borderId="158" xfId="1" applyFont="1" applyFill="1" applyBorder="1" applyAlignment="1">
      <alignment vertical="center"/>
    </xf>
    <xf numFmtId="9" fontId="34" fillId="0" borderId="177" xfId="1" applyFont="1" applyFill="1" applyBorder="1" applyAlignment="1" applyProtection="1">
      <alignment vertical="center"/>
      <protection locked="0"/>
    </xf>
    <xf numFmtId="166" fontId="34" fillId="8" borderId="36" xfId="4" applyNumberFormat="1" applyFont="1" applyFill="1" applyBorder="1" applyAlignment="1">
      <alignment vertical="center"/>
    </xf>
    <xf numFmtId="3" fontId="9" fillId="8" borderId="179" xfId="1" applyNumberFormat="1" applyFont="1" applyFill="1" applyBorder="1"/>
    <xf numFmtId="3" fontId="9" fillId="8" borderId="180" xfId="1" applyNumberFormat="1" applyFont="1" applyFill="1" applyBorder="1"/>
    <xf numFmtId="3" fontId="9" fillId="8" borderId="181" xfId="0" applyNumberFormat="1" applyFont="1" applyFill="1" applyBorder="1"/>
    <xf numFmtId="3" fontId="9" fillId="8" borderId="123" xfId="1" applyNumberFormat="1" applyFont="1" applyFill="1" applyBorder="1"/>
    <xf numFmtId="3" fontId="9" fillId="8" borderId="123" xfId="0" applyNumberFormat="1" applyFont="1" applyFill="1" applyBorder="1"/>
    <xf numFmtId="3" fontId="9" fillId="8" borderId="122" xfId="0" applyNumberFormat="1" applyFont="1" applyFill="1" applyBorder="1"/>
    <xf numFmtId="3" fontId="9" fillId="8" borderId="127" xfId="0" applyNumberFormat="1" applyFont="1" applyFill="1" applyBorder="1"/>
    <xf numFmtId="0" fontId="12" fillId="0" borderId="75" xfId="0" applyFont="1" applyBorder="1" applyAlignment="1">
      <alignment horizontal="center" wrapText="1"/>
    </xf>
    <xf numFmtId="0" fontId="9" fillId="6" borderId="182" xfId="0" applyFont="1" applyFill="1" applyBorder="1" applyAlignment="1">
      <alignment horizontal="center"/>
    </xf>
    <xf numFmtId="0" fontId="9" fillId="6" borderId="183" xfId="0" applyFont="1" applyFill="1" applyBorder="1" applyAlignment="1">
      <alignment horizontal="center"/>
    </xf>
    <xf numFmtId="0" fontId="10" fillId="6" borderId="184" xfId="0" applyFont="1" applyFill="1" applyBorder="1" applyAlignment="1">
      <alignment horizontal="center"/>
    </xf>
    <xf numFmtId="0" fontId="10" fillId="6" borderId="185" xfId="0" applyFont="1" applyFill="1" applyBorder="1" applyAlignment="1">
      <alignment horizontal="center"/>
    </xf>
    <xf numFmtId="0" fontId="9" fillId="8" borderId="186" xfId="0" applyFont="1" applyFill="1" applyBorder="1" applyAlignment="1">
      <alignment horizontal="center"/>
    </xf>
    <xf numFmtId="0" fontId="10" fillId="8" borderId="187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</cellXfs>
  <cellStyles count="5">
    <cellStyle name="Čárka" xfId="4" builtinId="3"/>
    <cellStyle name="Hyperlink" xfId="3" xr:uid="{00000000-0005-0000-0000-000000000000}"/>
    <cellStyle name="Normální" xfId="0" builtinId="0"/>
    <cellStyle name="Normální 2" xfId="2" xr:uid="{00000000-0005-0000-0000-000002000000}"/>
    <cellStyle name="Procenta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6BE85"/>
      <color rgb="FFFCD5B4"/>
      <color rgb="FF92CDDC"/>
      <color rgb="FFFF7C80"/>
      <color rgb="FFFF99FF"/>
      <color rgb="FFFFCC99"/>
      <color rgb="FFFFFF00"/>
      <color rgb="FF000000"/>
      <color rgb="FFB1A0C7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 Papajanovský" id="{82F4ADD8-3E24-4153-B21B-876EA547397F}" userId="S::j.papajanovsky@ceska-kamenice.cz::59fa977e-49a9-4f64-9a26-fa982c138849" providerId="AD"/>
</personList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" dT="2023-11-26T20:24:01.01" personId="{82F4ADD8-3E24-4153-B21B-876EA547397F}" id="{3FADB900-3E80-4311-B0BB-89318AF1D4F2}">
    <text>Upřesní J. Volfová</text>
  </threadedComment>
  <threadedComment ref="T10" dT="2023-11-26T20:24:01.01" personId="{82F4ADD8-3E24-4153-B21B-876EA547397F}" id="{F1C5D04C-00CD-4705-ACB1-DC49E993E233}">
    <text>Upřesní J. Volfová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tabSelected="1" zoomScale="150" zoomScaleNormal="150" workbookViewId="0">
      <selection activeCell="A5" sqref="A5"/>
    </sheetView>
  </sheetViews>
  <sheetFormatPr defaultColWidth="8.7109375" defaultRowHeight="12.75" customHeight="1" x14ac:dyDescent="0.2"/>
  <cols>
    <col min="1" max="1" width="18.140625" customWidth="1"/>
    <col min="2" max="4" width="18.42578125" customWidth="1"/>
    <col min="5" max="5" width="18.7109375" customWidth="1"/>
    <col min="6" max="6" width="51.140625" customWidth="1"/>
    <col min="8" max="8" width="10" customWidth="1"/>
    <col min="16" max="16" width="20.42578125" customWidth="1"/>
    <col min="17" max="17" width="12.7109375" customWidth="1"/>
    <col min="18" max="18" width="13.42578125" customWidth="1"/>
    <col min="19" max="19" width="14.42578125" customWidth="1"/>
    <col min="20" max="20" width="28.42578125" customWidth="1"/>
  </cols>
  <sheetData>
    <row r="1" spans="1:22" ht="21" thickBot="1" x14ac:dyDescent="0.25">
      <c r="A1" s="514" t="s">
        <v>0</v>
      </c>
      <c r="B1" s="514"/>
      <c r="C1" s="514"/>
      <c r="D1" s="514"/>
      <c r="E1" s="514"/>
      <c r="F1" s="514"/>
      <c r="G1" s="2"/>
      <c r="H1" s="2"/>
      <c r="I1" s="2"/>
      <c r="J1" s="2"/>
      <c r="K1" s="2"/>
      <c r="P1" s="515"/>
      <c r="Q1" s="515"/>
      <c r="R1" s="515"/>
      <c r="S1" s="515"/>
      <c r="T1" s="515"/>
      <c r="U1" s="2"/>
      <c r="V1" s="2"/>
    </row>
    <row r="2" spans="1:22" ht="16.5" x14ac:dyDescent="0.35">
      <c r="A2" s="9"/>
      <c r="B2" s="508">
        <v>2025</v>
      </c>
      <c r="C2" s="509">
        <v>2025</v>
      </c>
      <c r="D2" s="118">
        <v>2025</v>
      </c>
      <c r="E2" s="512" t="s">
        <v>1</v>
      </c>
      <c r="F2" s="9"/>
      <c r="P2" s="10"/>
      <c r="Q2" s="110"/>
      <c r="R2" s="110"/>
      <c r="S2" s="110"/>
      <c r="T2" s="10"/>
    </row>
    <row r="3" spans="1:22" ht="17.25" thickBot="1" x14ac:dyDescent="0.4">
      <c r="A3" s="9"/>
      <c r="B3" s="510" t="s">
        <v>2</v>
      </c>
      <c r="C3" s="511" t="s">
        <v>3</v>
      </c>
      <c r="D3" s="119" t="s">
        <v>4</v>
      </c>
      <c r="E3" s="513">
        <v>2026</v>
      </c>
      <c r="F3" s="9"/>
      <c r="P3" s="10"/>
      <c r="Q3" s="111"/>
      <c r="R3" s="111"/>
      <c r="S3" s="111"/>
      <c r="T3" s="10"/>
    </row>
    <row r="4" spans="1:22" ht="12.75" customHeight="1" x14ac:dyDescent="0.35">
      <c r="A4" s="9"/>
      <c r="B4" s="9"/>
      <c r="C4" s="9"/>
      <c r="D4" s="9"/>
      <c r="E4" s="9"/>
      <c r="F4" s="9"/>
      <c r="P4" s="10"/>
      <c r="Q4" s="10"/>
      <c r="R4" s="10"/>
      <c r="S4" s="10"/>
      <c r="T4" s="10"/>
    </row>
    <row r="5" spans="1:22" ht="16.5" x14ac:dyDescent="0.35">
      <c r="A5" s="120" t="s">
        <v>5</v>
      </c>
      <c r="B5" s="121">
        <f>Příjmy!E105</f>
        <v>203966.5</v>
      </c>
      <c r="C5" s="121">
        <f>Příjmy!F105</f>
        <v>212291.5</v>
      </c>
      <c r="D5" s="121">
        <f>Příjmy!G105</f>
        <v>165046</v>
      </c>
      <c r="E5" s="500">
        <f>Příjmy!H105</f>
        <v>268669.3</v>
      </c>
      <c r="F5" s="9"/>
      <c r="P5" s="112"/>
      <c r="Q5" s="113"/>
      <c r="R5" s="113"/>
      <c r="S5" s="113"/>
      <c r="T5" s="10"/>
    </row>
    <row r="6" spans="1:22" ht="17.25" thickBot="1" x14ac:dyDescent="0.4">
      <c r="A6" s="120" t="s">
        <v>6</v>
      </c>
      <c r="B6" s="122">
        <f>Výdaje!E191</f>
        <v>183128</v>
      </c>
      <c r="C6" s="122">
        <f>Výdaje!F191</f>
        <v>321394</v>
      </c>
      <c r="D6" s="122">
        <f>Výdaje!G191</f>
        <v>200386</v>
      </c>
      <c r="E6" s="501">
        <f>Výdaje!H191</f>
        <v>467010.3</v>
      </c>
      <c r="F6" s="9"/>
      <c r="P6" s="112"/>
      <c r="Q6" s="113"/>
      <c r="R6" s="113"/>
      <c r="S6" s="113"/>
      <c r="T6" s="10"/>
    </row>
    <row r="7" spans="1:22" ht="17.25" thickTop="1" x14ac:dyDescent="0.35">
      <c r="A7" s="120" t="s">
        <v>7</v>
      </c>
      <c r="B7" s="123">
        <f>B5-B6</f>
        <v>20838.5</v>
      </c>
      <c r="C7" s="123">
        <f>C5-C6</f>
        <v>-109102.5</v>
      </c>
      <c r="D7" s="123">
        <f>D5-D6</f>
        <v>-35340</v>
      </c>
      <c r="E7" s="502">
        <f>E5-E6</f>
        <v>-198341</v>
      </c>
      <c r="F7" s="9"/>
      <c r="P7" s="112"/>
      <c r="Q7" s="114"/>
      <c r="S7" s="114"/>
      <c r="T7" s="10"/>
    </row>
    <row r="8" spans="1:22" ht="16.5" x14ac:dyDescent="0.35">
      <c r="A8" s="9"/>
      <c r="B8" s="124"/>
      <c r="C8" s="124"/>
      <c r="D8" s="124"/>
      <c r="E8" s="124"/>
      <c r="F8" s="9"/>
      <c r="P8" s="10"/>
      <c r="Q8" s="182"/>
      <c r="R8" s="182"/>
      <c r="S8" s="182"/>
      <c r="T8" s="10"/>
    </row>
    <row r="9" spans="1:22" ht="16.5" x14ac:dyDescent="0.35">
      <c r="A9" s="183" t="s">
        <v>8</v>
      </c>
      <c r="B9" s="155"/>
      <c r="C9" s="155"/>
      <c r="D9" s="155"/>
      <c r="E9" s="155"/>
      <c r="F9" s="167"/>
      <c r="H9" s="1"/>
      <c r="P9" s="112"/>
      <c r="Q9" s="182"/>
      <c r="R9" s="182"/>
      <c r="S9" s="182"/>
      <c r="T9" s="10"/>
      <c r="V9" s="1"/>
    </row>
    <row r="10" spans="1:22" ht="16.5" x14ac:dyDescent="0.35">
      <c r="A10" s="184">
        <v>8115</v>
      </c>
      <c r="B10" s="185">
        <v>4503</v>
      </c>
      <c r="C10" s="186">
        <v>6367</v>
      </c>
      <c r="D10" s="185">
        <v>5021</v>
      </c>
      <c r="E10" s="503">
        <v>4535</v>
      </c>
      <c r="F10" s="187" t="s">
        <v>9</v>
      </c>
      <c r="G10" s="12"/>
      <c r="H10" s="5"/>
      <c r="I10" s="5"/>
      <c r="P10" s="115"/>
      <c r="Q10" s="113"/>
      <c r="R10" s="113"/>
      <c r="S10" s="113"/>
      <c r="T10" s="116"/>
      <c r="U10" s="12"/>
      <c r="V10" s="5"/>
    </row>
    <row r="11" spans="1:22" ht="16.5" x14ac:dyDescent="0.35">
      <c r="A11" s="184">
        <v>8115</v>
      </c>
      <c r="B11" s="188">
        <v>365</v>
      </c>
      <c r="C11" s="189">
        <v>365</v>
      </c>
      <c r="D11" s="188">
        <v>-2</v>
      </c>
      <c r="E11" s="504">
        <v>442</v>
      </c>
      <c r="F11" s="187" t="s">
        <v>10</v>
      </c>
      <c r="H11" s="5"/>
      <c r="I11" s="5"/>
      <c r="P11" s="115"/>
      <c r="Q11" s="114"/>
      <c r="R11" s="114"/>
      <c r="S11" s="114"/>
      <c r="T11" s="116"/>
      <c r="V11" s="5"/>
    </row>
    <row r="12" spans="1:22" ht="16.5" x14ac:dyDescent="0.35">
      <c r="A12" s="184">
        <v>8123</v>
      </c>
      <c r="B12" s="188">
        <v>10000</v>
      </c>
      <c r="C12" s="191">
        <v>10000</v>
      </c>
      <c r="D12" s="188">
        <v>8336</v>
      </c>
      <c r="E12" s="504">
        <v>1269</v>
      </c>
      <c r="F12" s="190" t="s">
        <v>11</v>
      </c>
      <c r="G12" s="163"/>
      <c r="H12" s="5"/>
      <c r="I12" s="5"/>
      <c r="P12" s="115"/>
      <c r="Q12" s="114"/>
      <c r="R12" s="114"/>
      <c r="S12" s="114"/>
      <c r="T12" s="116"/>
      <c r="V12" s="5"/>
    </row>
    <row r="13" spans="1:22" ht="16.5" x14ac:dyDescent="0.35">
      <c r="A13" s="184">
        <v>8124</v>
      </c>
      <c r="B13" s="188">
        <v>-10000</v>
      </c>
      <c r="C13" s="191">
        <v>-10000</v>
      </c>
      <c r="D13" s="188">
        <v>-4131</v>
      </c>
      <c r="E13" s="504">
        <v>-2300</v>
      </c>
      <c r="F13" s="190" t="s">
        <v>12</v>
      </c>
      <c r="G13" s="163"/>
      <c r="H13" s="5"/>
      <c r="I13" s="5"/>
      <c r="P13" s="115"/>
      <c r="Q13" s="114"/>
      <c r="R13" s="114"/>
      <c r="S13" s="114"/>
      <c r="T13" s="116"/>
      <c r="V13" s="5"/>
    </row>
    <row r="14" spans="1:22" ht="16.5" x14ac:dyDescent="0.35">
      <c r="A14" s="184">
        <v>8123</v>
      </c>
      <c r="B14" s="188"/>
      <c r="C14" s="191">
        <v>78600</v>
      </c>
      <c r="D14" s="188">
        <v>16501</v>
      </c>
      <c r="E14" s="504">
        <v>205287</v>
      </c>
      <c r="F14" s="190" t="s">
        <v>13</v>
      </c>
      <c r="H14" s="5"/>
      <c r="I14" s="5"/>
      <c r="P14" s="115"/>
      <c r="Q14" s="114"/>
      <c r="R14" s="114"/>
      <c r="S14" s="114"/>
      <c r="T14" s="116"/>
      <c r="V14" s="5"/>
    </row>
    <row r="15" spans="1:22" ht="16.5" x14ac:dyDescent="0.35">
      <c r="A15" s="184">
        <v>8123</v>
      </c>
      <c r="B15" s="188">
        <v>12000</v>
      </c>
      <c r="C15" s="192">
        <v>884</v>
      </c>
      <c r="D15" s="188">
        <v>884</v>
      </c>
      <c r="E15" s="504">
        <v>8000</v>
      </c>
      <c r="F15" s="190" t="s">
        <v>14</v>
      </c>
      <c r="H15" s="5"/>
      <c r="I15" s="5"/>
      <c r="P15" s="115"/>
      <c r="Q15" s="114"/>
      <c r="R15" s="114"/>
      <c r="S15" s="114"/>
      <c r="T15" s="116"/>
      <c r="V15" s="5"/>
    </row>
    <row r="16" spans="1:22" ht="16.5" x14ac:dyDescent="0.35">
      <c r="A16" s="184">
        <v>8124</v>
      </c>
      <c r="B16" s="188">
        <v>-5000</v>
      </c>
      <c r="C16" s="192">
        <v>0</v>
      </c>
      <c r="D16" s="188">
        <v>0</v>
      </c>
      <c r="E16" s="504">
        <v>-9000</v>
      </c>
      <c r="F16" s="190" t="s">
        <v>15</v>
      </c>
      <c r="H16" s="5"/>
      <c r="I16" s="5"/>
      <c r="P16" s="115"/>
      <c r="Q16" s="114"/>
      <c r="R16" s="114"/>
      <c r="S16" s="114"/>
      <c r="T16" s="116"/>
      <c r="V16" s="5"/>
    </row>
    <row r="17" spans="1:22" ht="16.5" x14ac:dyDescent="0.35">
      <c r="A17" s="184">
        <v>8123</v>
      </c>
      <c r="B17" s="188">
        <v>17500</v>
      </c>
      <c r="C17" s="192">
        <v>18231</v>
      </c>
      <c r="D17" s="188">
        <v>18231</v>
      </c>
      <c r="E17" s="504">
        <v>0</v>
      </c>
      <c r="F17" s="190" t="s">
        <v>16</v>
      </c>
      <c r="H17" s="5"/>
      <c r="I17" s="5"/>
      <c r="P17" s="115"/>
      <c r="Q17" s="114"/>
      <c r="R17" s="114"/>
      <c r="S17" s="114"/>
      <c r="T17" s="116"/>
      <c r="V17" s="5"/>
    </row>
    <row r="18" spans="1:22" ht="16.5" x14ac:dyDescent="0.35">
      <c r="A18" s="184">
        <v>8124</v>
      </c>
      <c r="B18" s="188">
        <v>-2435</v>
      </c>
      <c r="C18" s="191">
        <v>-2435</v>
      </c>
      <c r="D18" s="188">
        <v>-1375</v>
      </c>
      <c r="E18" s="504">
        <v>-5501</v>
      </c>
      <c r="F18" s="190" t="s">
        <v>17</v>
      </c>
      <c r="H18" s="5"/>
      <c r="I18" s="5"/>
      <c r="P18" s="115"/>
      <c r="Q18" s="114"/>
      <c r="R18" s="114"/>
      <c r="S18" s="114"/>
      <c r="T18" s="116"/>
      <c r="V18" s="5"/>
    </row>
    <row r="19" spans="1:22" ht="16.5" x14ac:dyDescent="0.35">
      <c r="A19" s="184">
        <v>8124</v>
      </c>
      <c r="B19" s="188">
        <v>-25981</v>
      </c>
      <c r="C19" s="192">
        <v>-15728</v>
      </c>
      <c r="D19" s="188">
        <v>0</v>
      </c>
      <c r="E19" s="504">
        <v>0</v>
      </c>
      <c r="F19" s="190" t="s">
        <v>18</v>
      </c>
      <c r="H19" s="5"/>
      <c r="I19" s="5"/>
      <c r="P19" s="115"/>
      <c r="Q19" s="114"/>
      <c r="R19" s="114"/>
      <c r="S19" s="114"/>
      <c r="T19" s="116"/>
      <c r="V19" s="5"/>
    </row>
    <row r="20" spans="1:22" ht="16.5" x14ac:dyDescent="0.35">
      <c r="A20" s="184">
        <v>8124</v>
      </c>
      <c r="B20" s="188">
        <v>-454</v>
      </c>
      <c r="C20" s="191">
        <v>-454</v>
      </c>
      <c r="D20" s="188">
        <v>-379</v>
      </c>
      <c r="E20" s="504">
        <v>-454</v>
      </c>
      <c r="F20" s="190" t="s">
        <v>19</v>
      </c>
      <c r="H20" s="5"/>
      <c r="I20" s="5"/>
      <c r="L20" s="3"/>
      <c r="M20" s="3"/>
      <c r="N20" s="4"/>
      <c r="P20" s="115"/>
      <c r="Q20" s="114"/>
      <c r="R20" s="114"/>
      <c r="S20" s="114"/>
      <c r="T20" s="116"/>
      <c r="V20" s="5"/>
    </row>
    <row r="21" spans="1:22" ht="16.5" x14ac:dyDescent="0.35">
      <c r="A21" s="184">
        <v>8124</v>
      </c>
      <c r="B21" s="185">
        <v>-605</v>
      </c>
      <c r="C21" s="193">
        <v>-605</v>
      </c>
      <c r="D21" s="185">
        <v>-505</v>
      </c>
      <c r="E21" s="503">
        <v>-605</v>
      </c>
      <c r="F21" s="194" t="s">
        <v>20</v>
      </c>
      <c r="H21" s="5"/>
      <c r="I21" s="5"/>
      <c r="L21" s="3"/>
      <c r="M21" s="3"/>
      <c r="N21" s="4"/>
      <c r="P21" s="115"/>
      <c r="Q21" s="113"/>
      <c r="R21" s="113"/>
      <c r="S21" s="113"/>
      <c r="T21" s="117"/>
      <c r="V21" s="5"/>
    </row>
    <row r="22" spans="1:22" ht="16.5" x14ac:dyDescent="0.35">
      <c r="A22" s="195">
        <v>8124</v>
      </c>
      <c r="B22" s="185">
        <v>-283</v>
      </c>
      <c r="C22" s="125">
        <v>-283</v>
      </c>
      <c r="D22" s="185">
        <v>-236</v>
      </c>
      <c r="E22" s="503">
        <v>-283</v>
      </c>
      <c r="F22" s="194" t="s">
        <v>21</v>
      </c>
      <c r="H22" s="5"/>
      <c r="I22" s="5"/>
      <c r="P22" s="115"/>
      <c r="Q22" s="113"/>
      <c r="R22" s="113"/>
      <c r="S22" s="113"/>
      <c r="T22" s="117"/>
      <c r="V22" s="5"/>
    </row>
    <row r="23" spans="1:22" ht="16.5" x14ac:dyDescent="0.35">
      <c r="A23" s="184">
        <v>8124</v>
      </c>
      <c r="B23" s="185">
        <v>-550</v>
      </c>
      <c r="C23" s="186">
        <v>-550</v>
      </c>
      <c r="D23" s="185">
        <v>-458</v>
      </c>
      <c r="E23" s="503">
        <v>0</v>
      </c>
      <c r="F23" s="196" t="s">
        <v>22</v>
      </c>
      <c r="H23" s="5"/>
      <c r="I23" s="5"/>
      <c r="P23" s="115"/>
      <c r="Q23" s="113"/>
      <c r="R23" s="113"/>
      <c r="S23" s="113"/>
      <c r="T23" s="117"/>
      <c r="V23" s="5"/>
    </row>
    <row r="24" spans="1:22" ht="16.5" x14ac:dyDescent="0.35">
      <c r="A24" s="197">
        <v>8124</v>
      </c>
      <c r="B24" s="185">
        <v>-2500</v>
      </c>
      <c r="C24" s="193">
        <v>-2500</v>
      </c>
      <c r="D24" s="185">
        <v>-2083</v>
      </c>
      <c r="E24" s="503">
        <v>-2500</v>
      </c>
      <c r="F24" s="196" t="s">
        <v>23</v>
      </c>
      <c r="H24" s="5"/>
      <c r="I24" s="5"/>
      <c r="P24" s="115"/>
      <c r="Q24" s="113"/>
      <c r="R24" s="113"/>
      <c r="S24" s="113"/>
      <c r="T24" s="117"/>
      <c r="V24" s="5"/>
    </row>
    <row r="25" spans="1:22" ht="16.5" x14ac:dyDescent="0.35">
      <c r="A25" s="197">
        <v>8124</v>
      </c>
      <c r="B25" s="198">
        <v>-688</v>
      </c>
      <c r="C25" s="193">
        <v>-688</v>
      </c>
      <c r="D25" s="198">
        <v>-276</v>
      </c>
      <c r="E25" s="503">
        <v>-351</v>
      </c>
      <c r="F25" s="196" t="s">
        <v>24</v>
      </c>
      <c r="H25" s="5"/>
      <c r="I25" s="5"/>
      <c r="P25" s="115"/>
      <c r="Q25" s="113"/>
      <c r="R25" s="113"/>
      <c r="S25" s="113"/>
      <c r="T25" s="117"/>
      <c r="V25" s="5"/>
    </row>
    <row r="26" spans="1:22" ht="16.5" x14ac:dyDescent="0.35">
      <c r="A26" s="126">
        <v>8901</v>
      </c>
      <c r="B26" s="199"/>
      <c r="C26" s="191">
        <v>0</v>
      </c>
      <c r="D26" s="199">
        <v>-3238</v>
      </c>
      <c r="E26" s="504">
        <v>0</v>
      </c>
      <c r="F26" s="166" t="s">
        <v>25</v>
      </c>
      <c r="H26" s="6"/>
      <c r="I26" s="5"/>
      <c r="L26" s="3"/>
      <c r="P26" s="115"/>
      <c r="Q26" s="114"/>
      <c r="R26" s="114"/>
      <c r="S26" s="114"/>
      <c r="T26" s="117"/>
      <c r="V26" s="6"/>
    </row>
    <row r="27" spans="1:22" ht="17.25" thickBot="1" x14ac:dyDescent="0.4">
      <c r="A27" s="127">
        <v>8905</v>
      </c>
      <c r="B27" s="156">
        <v>-10000</v>
      </c>
      <c r="C27" s="138">
        <v>-1</v>
      </c>
      <c r="D27" s="156">
        <v>-9058</v>
      </c>
      <c r="E27" s="505">
        <v>-198</v>
      </c>
      <c r="F27" s="168" t="s">
        <v>26</v>
      </c>
      <c r="H27" s="6"/>
      <c r="I27" s="5"/>
      <c r="L27" s="3"/>
      <c r="P27" s="115"/>
      <c r="Q27" s="114"/>
      <c r="R27" s="114"/>
      <c r="S27" s="114"/>
      <c r="T27" s="117"/>
      <c r="V27" s="6"/>
    </row>
    <row r="28" spans="1:22" ht="17.25" thickTop="1" x14ac:dyDescent="0.35">
      <c r="A28" s="200"/>
      <c r="B28" s="201">
        <f>SUM(B10:B27)</f>
        <v>-14128</v>
      </c>
      <c r="C28" s="128">
        <f>SUM(C10:C27)</f>
        <v>81203</v>
      </c>
      <c r="D28" s="201">
        <f>SUM(D10:D27)</f>
        <v>27232</v>
      </c>
      <c r="E28" s="506">
        <f>SUM(E10:E27)</f>
        <v>198341</v>
      </c>
      <c r="F28" s="167"/>
      <c r="H28" s="5"/>
      <c r="I28" s="5"/>
      <c r="L28" s="3"/>
      <c r="P28" s="10"/>
      <c r="Q28" s="114"/>
      <c r="R28" s="114"/>
      <c r="S28" s="114"/>
      <c r="T28" s="10"/>
      <c r="V28" s="5"/>
    </row>
    <row r="29" spans="1:22" ht="16.5" x14ac:dyDescent="0.35">
      <c r="A29" s="202"/>
      <c r="B29" s="9"/>
      <c r="C29" s="9"/>
      <c r="D29" s="9"/>
      <c r="E29" s="9"/>
      <c r="F29" s="9"/>
      <c r="H29" s="5" t="s">
        <v>27</v>
      </c>
      <c r="P29" s="10"/>
      <c r="Q29" s="10"/>
      <c r="R29" s="10"/>
      <c r="S29" s="10"/>
      <c r="T29" s="10"/>
    </row>
    <row r="30" spans="1:22" ht="16.5" x14ac:dyDescent="0.35">
      <c r="A30" s="120"/>
      <c r="B30" s="124"/>
      <c r="C30" s="124"/>
      <c r="D30" s="124"/>
      <c r="E30" s="124">
        <f>E7+E28</f>
        <v>0</v>
      </c>
      <c r="F30" s="9"/>
    </row>
    <row r="33" spans="5:5" x14ac:dyDescent="0.2">
      <c r="E33" s="163"/>
    </row>
    <row r="34" spans="5:5" x14ac:dyDescent="0.2"/>
    <row r="35" spans="5:5" x14ac:dyDescent="0.2"/>
    <row r="36" spans="5:5" x14ac:dyDescent="0.2"/>
    <row r="37" spans="5:5" x14ac:dyDescent="0.2"/>
  </sheetData>
  <mergeCells count="2">
    <mergeCell ref="A1:F1"/>
    <mergeCell ref="P1:T1"/>
  </mergeCells>
  <conditionalFormatting sqref="B32:E32">
    <cfRule type="cellIs" dxfId="1" priority="1" operator="equal">
      <formula>"rezerva ok"</formula>
    </cfRule>
    <cfRule type="cellIs" dxfId="0" priority="2" operator="equal">
      <formula>"moc nízká rezerva"</formula>
    </cfRule>
  </conditionalFormatting>
  <pageMargins left="0.25" right="0.25" top="0.75" bottom="0.75" header="0.3" footer="0.3"/>
  <pageSetup paperSize="9" scale="44" orientation="landscape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2"/>
  <sheetViews>
    <sheetView zoomScale="137" zoomScaleNormal="180" workbookViewId="0">
      <pane ySplit="3" topLeftCell="A79" activePane="bottomLeft" state="frozen"/>
      <selection pane="bottomLeft" activeCell="H43" sqref="H43"/>
    </sheetView>
  </sheetViews>
  <sheetFormatPr defaultColWidth="8.7109375" defaultRowHeight="12.75" x14ac:dyDescent="0.2"/>
  <cols>
    <col min="1" max="1" width="9.42578125" style="16" customWidth="1"/>
    <col min="2" max="2" width="7.140625" style="16" customWidth="1"/>
    <col min="3" max="4" width="5.42578125" style="16" customWidth="1"/>
    <col min="5" max="5" width="9.42578125" style="50" customWidth="1"/>
    <col min="6" max="7" width="9.42578125" style="16" customWidth="1"/>
    <col min="8" max="8" width="9.42578125" style="40" customWidth="1"/>
    <col min="9" max="9" width="9.42578125" style="16" customWidth="1"/>
    <col min="10" max="10" width="40.42578125" style="16" customWidth="1"/>
    <col min="11" max="11" width="8.7109375" style="16"/>
    <col min="12" max="12" width="11.85546875" style="16" customWidth="1"/>
    <col min="13" max="16384" width="8.7109375" style="16"/>
  </cols>
  <sheetData>
    <row r="1" spans="1:10" ht="20.100000000000001" customHeight="1" thickBot="1" x14ac:dyDescent="0.25">
      <c r="A1" s="516" t="s">
        <v>28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 ht="22.35" customHeight="1" thickBot="1" x14ac:dyDescent="0.25">
      <c r="A2" s="17" t="s">
        <v>29</v>
      </c>
      <c r="B2" s="17" t="s">
        <v>30</v>
      </c>
      <c r="C2" s="18" t="s">
        <v>31</v>
      </c>
      <c r="D2" s="19" t="s">
        <v>32</v>
      </c>
      <c r="E2" s="20" t="s">
        <v>2</v>
      </c>
      <c r="F2" s="21" t="s">
        <v>3</v>
      </c>
      <c r="G2" s="21" t="s">
        <v>33</v>
      </c>
      <c r="H2" s="378" t="s">
        <v>35</v>
      </c>
      <c r="I2" s="51" t="s">
        <v>34</v>
      </c>
      <c r="J2" s="22"/>
    </row>
    <row r="3" spans="1:10" ht="22.35" customHeight="1" thickBot="1" x14ac:dyDescent="0.25">
      <c r="A3" s="23"/>
      <c r="B3" s="23"/>
      <c r="C3" s="23"/>
      <c r="D3" s="23"/>
      <c r="E3" s="24">
        <v>2025</v>
      </c>
      <c r="F3" s="25">
        <v>2025</v>
      </c>
      <c r="G3" s="25">
        <v>2025</v>
      </c>
      <c r="H3" s="379">
        <v>2026</v>
      </c>
      <c r="I3" s="100">
        <v>0.83</v>
      </c>
      <c r="J3" s="26" t="s">
        <v>36</v>
      </c>
    </row>
    <row r="4" spans="1:10" ht="12.75" customHeight="1" x14ac:dyDescent="0.2">
      <c r="A4" s="27"/>
      <c r="B4" s="27"/>
      <c r="C4" s="27"/>
      <c r="D4" s="27"/>
      <c r="E4" s="28"/>
      <c r="F4" s="27"/>
      <c r="G4" s="27"/>
      <c r="H4" s="69"/>
      <c r="I4" s="27"/>
      <c r="J4" s="29"/>
    </row>
    <row r="5" spans="1:10" ht="12.75" customHeight="1" x14ac:dyDescent="0.2">
      <c r="A5" s="203"/>
      <c r="B5" s="204" t="s">
        <v>37</v>
      </c>
      <c r="C5" s="203"/>
      <c r="D5" s="203"/>
      <c r="E5" s="205"/>
      <c r="F5" s="206"/>
      <c r="G5" s="206"/>
      <c r="H5" s="146"/>
      <c r="I5" s="29"/>
      <c r="J5" s="206"/>
    </row>
    <row r="6" spans="1:10" ht="12.75" customHeight="1" x14ac:dyDescent="0.2">
      <c r="A6" s="207"/>
      <c r="B6" s="208"/>
      <c r="C6" s="209" t="s">
        <v>38</v>
      </c>
      <c r="D6" s="210">
        <v>1111</v>
      </c>
      <c r="E6" s="211">
        <v>20440</v>
      </c>
      <c r="F6" s="211">
        <v>20440</v>
      </c>
      <c r="G6" s="212">
        <v>15911</v>
      </c>
      <c r="H6" s="403">
        <v>24970</v>
      </c>
      <c r="I6" s="380">
        <f>H6/F6</f>
        <v>1.221624266144814</v>
      </c>
      <c r="J6" s="213" t="s">
        <v>39</v>
      </c>
    </row>
    <row r="7" spans="1:10" ht="12.75" customHeight="1" x14ac:dyDescent="0.2">
      <c r="A7" s="208"/>
      <c r="B7" s="208"/>
      <c r="C7" s="209" t="s">
        <v>38</v>
      </c>
      <c r="D7" s="210">
        <v>1112</v>
      </c>
      <c r="E7" s="214">
        <v>1530</v>
      </c>
      <c r="F7" s="214">
        <v>1530</v>
      </c>
      <c r="G7" s="212">
        <v>1393</v>
      </c>
      <c r="H7" s="381">
        <v>2430</v>
      </c>
      <c r="I7" s="380">
        <f t="shared" ref="I7:I21" si="0">H7/F7</f>
        <v>1.588235294117647</v>
      </c>
      <c r="J7" s="213" t="s">
        <v>40</v>
      </c>
    </row>
    <row r="8" spans="1:10" ht="12.75" customHeight="1" x14ac:dyDescent="0.2">
      <c r="A8" s="208"/>
      <c r="B8" s="208"/>
      <c r="C8" s="209" t="s">
        <v>38</v>
      </c>
      <c r="D8" s="210">
        <v>1113</v>
      </c>
      <c r="E8" s="214">
        <v>3320</v>
      </c>
      <c r="F8" s="214">
        <v>3320</v>
      </c>
      <c r="G8" s="212">
        <v>3149</v>
      </c>
      <c r="H8" s="381">
        <v>4380</v>
      </c>
      <c r="I8" s="380">
        <f t="shared" si="0"/>
        <v>1.3192771084337349</v>
      </c>
      <c r="J8" s="213" t="s">
        <v>41</v>
      </c>
    </row>
    <row r="9" spans="1:10" ht="12.75" customHeight="1" x14ac:dyDescent="0.2">
      <c r="A9" s="208"/>
      <c r="B9" s="208"/>
      <c r="C9" s="209" t="s">
        <v>38</v>
      </c>
      <c r="D9" s="210">
        <v>1121</v>
      </c>
      <c r="E9" s="214">
        <v>27230</v>
      </c>
      <c r="F9" s="214">
        <v>27230</v>
      </c>
      <c r="G9" s="212">
        <v>22436</v>
      </c>
      <c r="H9" s="381">
        <v>33380</v>
      </c>
      <c r="I9" s="380">
        <f t="shared" si="0"/>
        <v>1.2258538376790304</v>
      </c>
      <c r="J9" s="213" t="s">
        <v>42</v>
      </c>
    </row>
    <row r="10" spans="1:10" ht="12.75" customHeight="1" x14ac:dyDescent="0.2">
      <c r="A10" s="208"/>
      <c r="B10" s="208"/>
      <c r="C10" s="209"/>
      <c r="D10" s="210">
        <v>1122</v>
      </c>
      <c r="E10" s="214">
        <v>3500</v>
      </c>
      <c r="F10" s="214">
        <v>5593</v>
      </c>
      <c r="G10" s="212">
        <v>5593</v>
      </c>
      <c r="H10" s="381">
        <v>5500</v>
      </c>
      <c r="I10" s="380">
        <f t="shared" si="0"/>
        <v>0.9833720722331486</v>
      </c>
      <c r="J10" s="213" t="s">
        <v>43</v>
      </c>
    </row>
    <row r="11" spans="1:10" ht="12.75" customHeight="1" x14ac:dyDescent="0.2">
      <c r="A11" s="208"/>
      <c r="B11" s="208"/>
      <c r="C11" s="209" t="s">
        <v>38</v>
      </c>
      <c r="D11" s="210">
        <v>1211</v>
      </c>
      <c r="E11" s="214">
        <v>54495</v>
      </c>
      <c r="F11" s="214">
        <v>53416</v>
      </c>
      <c r="G11" s="212">
        <v>41958</v>
      </c>
      <c r="H11" s="381">
        <v>64350</v>
      </c>
      <c r="I11" s="380">
        <f t="shared" si="0"/>
        <v>1.2046952224052718</v>
      </c>
      <c r="J11" s="213" t="s">
        <v>44</v>
      </c>
    </row>
    <row r="12" spans="1:10" ht="12.75" customHeight="1" x14ac:dyDescent="0.2">
      <c r="A12" s="208"/>
      <c r="B12" s="208"/>
      <c r="C12" s="209"/>
      <c r="D12" s="210">
        <v>1341</v>
      </c>
      <c r="E12" s="214">
        <v>110</v>
      </c>
      <c r="F12" s="214">
        <v>110</v>
      </c>
      <c r="G12" s="212">
        <v>117</v>
      </c>
      <c r="H12" s="381">
        <v>110</v>
      </c>
      <c r="I12" s="380">
        <f t="shared" si="0"/>
        <v>1</v>
      </c>
      <c r="J12" s="213" t="s">
        <v>45</v>
      </c>
    </row>
    <row r="13" spans="1:10" ht="12.75" customHeight="1" x14ac:dyDescent="0.2">
      <c r="A13" s="208"/>
      <c r="B13" s="207"/>
      <c r="C13" s="208"/>
      <c r="D13" s="210">
        <v>1345</v>
      </c>
      <c r="E13" s="214">
        <v>4200</v>
      </c>
      <c r="F13" s="214">
        <v>4200</v>
      </c>
      <c r="G13" s="212">
        <v>3578</v>
      </c>
      <c r="H13" s="381">
        <v>4200</v>
      </c>
      <c r="I13" s="380">
        <f t="shared" si="0"/>
        <v>1</v>
      </c>
      <c r="J13" s="213" t="s">
        <v>46</v>
      </c>
    </row>
    <row r="14" spans="1:10" ht="12.75" customHeight="1" x14ac:dyDescent="0.2">
      <c r="A14" s="208"/>
      <c r="B14" s="208"/>
      <c r="C14" s="208"/>
      <c r="D14" s="210">
        <v>1342</v>
      </c>
      <c r="E14" s="214">
        <v>200</v>
      </c>
      <c r="F14" s="214">
        <v>200</v>
      </c>
      <c r="G14" s="212">
        <v>156</v>
      </c>
      <c r="H14" s="381">
        <v>150</v>
      </c>
      <c r="I14" s="380">
        <f t="shared" si="0"/>
        <v>0.75</v>
      </c>
      <c r="J14" s="213" t="s">
        <v>47</v>
      </c>
    </row>
    <row r="15" spans="1:10" ht="12.75" customHeight="1" x14ac:dyDescent="0.2">
      <c r="A15" s="208"/>
      <c r="B15" s="208"/>
      <c r="C15" s="208"/>
      <c r="D15" s="210">
        <v>1343</v>
      </c>
      <c r="E15" s="214">
        <v>140</v>
      </c>
      <c r="F15" s="214">
        <v>140</v>
      </c>
      <c r="G15" s="212">
        <v>230</v>
      </c>
      <c r="H15" s="381">
        <v>200</v>
      </c>
      <c r="I15" s="380">
        <f t="shared" si="0"/>
        <v>1.4285714285714286</v>
      </c>
      <c r="J15" s="213" t="s">
        <v>48</v>
      </c>
    </row>
    <row r="16" spans="1:10" ht="12.75" customHeight="1" x14ac:dyDescent="0.2">
      <c r="A16" s="208"/>
      <c r="B16" s="208"/>
      <c r="C16" s="208"/>
      <c r="D16" s="210">
        <v>1361</v>
      </c>
      <c r="E16" s="214">
        <v>700</v>
      </c>
      <c r="F16" s="214">
        <v>700</v>
      </c>
      <c r="G16" s="212">
        <v>826</v>
      </c>
      <c r="H16" s="381">
        <v>750</v>
      </c>
      <c r="I16" s="380">
        <f t="shared" si="0"/>
        <v>1.0714285714285714</v>
      </c>
      <c r="J16" s="213" t="s">
        <v>49</v>
      </c>
    </row>
    <row r="17" spans="1:12" ht="12.75" customHeight="1" x14ac:dyDescent="0.35">
      <c r="A17" s="208"/>
      <c r="B17" s="208"/>
      <c r="C17" s="208"/>
      <c r="D17" s="210">
        <v>1381</v>
      </c>
      <c r="E17" s="215">
        <v>1800</v>
      </c>
      <c r="F17" s="215">
        <v>1800</v>
      </c>
      <c r="G17" s="212">
        <v>0</v>
      </c>
      <c r="H17" s="382">
        <v>0</v>
      </c>
      <c r="I17" s="380">
        <f t="shared" si="0"/>
        <v>0</v>
      </c>
      <c r="J17" s="372" t="s">
        <v>50</v>
      </c>
      <c r="L17" s="370"/>
    </row>
    <row r="18" spans="1:12" ht="12.75" customHeight="1" x14ac:dyDescent="0.2">
      <c r="A18" s="217"/>
      <c r="B18" s="217"/>
      <c r="C18" s="217"/>
      <c r="D18" s="218">
        <v>1386</v>
      </c>
      <c r="E18" s="219"/>
      <c r="F18" s="219"/>
      <c r="G18" s="223">
        <v>775</v>
      </c>
      <c r="H18" s="383">
        <v>1200</v>
      </c>
      <c r="I18" s="380" t="s">
        <v>305</v>
      </c>
      <c r="J18" s="373" t="s">
        <v>325</v>
      </c>
    </row>
    <row r="19" spans="1:12" ht="12.75" customHeight="1" x14ac:dyDescent="0.2">
      <c r="A19" s="217"/>
      <c r="B19" s="217"/>
      <c r="C19" s="217"/>
      <c r="D19" s="218">
        <v>1387</v>
      </c>
      <c r="E19" s="101"/>
      <c r="F19" s="101"/>
      <c r="G19" s="223">
        <v>308</v>
      </c>
      <c r="H19" s="384">
        <v>540</v>
      </c>
      <c r="I19" s="380" t="s">
        <v>305</v>
      </c>
      <c r="J19" s="371" t="s">
        <v>324</v>
      </c>
    </row>
    <row r="20" spans="1:12" ht="12.75" customHeight="1" thickBot="1" x14ac:dyDescent="0.25">
      <c r="A20" s="221"/>
      <c r="B20" s="221"/>
      <c r="C20" s="221"/>
      <c r="D20" s="222">
        <v>1511</v>
      </c>
      <c r="E20" s="97">
        <v>10000</v>
      </c>
      <c r="F20" s="97">
        <v>10400</v>
      </c>
      <c r="G20" s="223">
        <v>7887</v>
      </c>
      <c r="H20" s="383">
        <v>10400</v>
      </c>
      <c r="I20" s="393">
        <f t="shared" si="0"/>
        <v>1</v>
      </c>
      <c r="J20" s="224" t="s">
        <v>51</v>
      </c>
    </row>
    <row r="21" spans="1:12" ht="12.75" customHeight="1" thickTop="1" x14ac:dyDescent="0.2">
      <c r="A21" s="225"/>
      <c r="B21" s="225"/>
      <c r="C21" s="225"/>
      <c r="D21" s="226"/>
      <c r="E21" s="227">
        <f>SUM(E6:E20)</f>
        <v>127665</v>
      </c>
      <c r="F21" s="228">
        <f>SUM(F6:F20)</f>
        <v>129079</v>
      </c>
      <c r="G21" s="229">
        <f>SUM(G6:G20)</f>
        <v>104317</v>
      </c>
      <c r="H21" s="385">
        <f>SUM(H6:H20)</f>
        <v>152560</v>
      </c>
      <c r="I21" s="404">
        <f t="shared" si="0"/>
        <v>1.1819118524314567</v>
      </c>
      <c r="J21" s="230"/>
    </row>
    <row r="22" spans="1:12" ht="12.75" customHeight="1" x14ac:dyDescent="0.2">
      <c r="A22" s="217"/>
      <c r="B22" s="217"/>
      <c r="C22" s="217"/>
      <c r="D22" s="217"/>
      <c r="E22" s="30"/>
      <c r="F22" s="31"/>
      <c r="G22" s="31"/>
      <c r="H22" s="147"/>
      <c r="I22" s="31"/>
      <c r="J22" s="216"/>
      <c r="K22" s="32"/>
    </row>
    <row r="23" spans="1:12" ht="12.75" customHeight="1" x14ac:dyDescent="0.2">
      <c r="A23" s="225"/>
      <c r="B23" s="231" t="s">
        <v>52</v>
      </c>
      <c r="C23" s="225"/>
      <c r="D23" s="225"/>
      <c r="E23" s="232"/>
      <c r="F23" s="233"/>
      <c r="G23" s="233"/>
      <c r="H23" s="147"/>
      <c r="I23" s="31"/>
      <c r="J23" s="180"/>
    </row>
    <row r="24" spans="1:12" ht="12.75" customHeight="1" x14ac:dyDescent="0.2">
      <c r="A24" s="225"/>
      <c r="B24" s="234"/>
      <c r="C24" s="225">
        <v>2144</v>
      </c>
      <c r="D24" s="226">
        <v>2111</v>
      </c>
      <c r="E24" s="219">
        <v>10</v>
      </c>
      <c r="F24" s="219">
        <v>10</v>
      </c>
      <c r="G24" s="207">
        <v>21</v>
      </c>
      <c r="H24" s="405">
        <v>15</v>
      </c>
      <c r="I24" s="380">
        <f t="shared" ref="I24:I67" si="1">H24/F24</f>
        <v>1.5</v>
      </c>
      <c r="J24" s="213" t="s">
        <v>53</v>
      </c>
    </row>
    <row r="25" spans="1:12" ht="12.75" customHeight="1" x14ac:dyDescent="0.2">
      <c r="A25" s="225"/>
      <c r="B25" s="234"/>
      <c r="C25" s="225">
        <v>3299</v>
      </c>
      <c r="D25" s="226">
        <v>2111</v>
      </c>
      <c r="E25" s="219">
        <v>100</v>
      </c>
      <c r="F25" s="219">
        <v>100</v>
      </c>
      <c r="G25" s="207">
        <v>32</v>
      </c>
      <c r="H25" s="388">
        <v>60</v>
      </c>
      <c r="I25" s="380">
        <f t="shared" si="1"/>
        <v>0.6</v>
      </c>
      <c r="J25" s="213" t="s">
        <v>54</v>
      </c>
    </row>
    <row r="26" spans="1:12" ht="12.75" customHeight="1" x14ac:dyDescent="0.2">
      <c r="A26" s="225"/>
      <c r="B26" s="234"/>
      <c r="C26" s="208">
        <v>3349</v>
      </c>
      <c r="D26" s="210">
        <v>2111</v>
      </c>
      <c r="E26" s="219">
        <v>80</v>
      </c>
      <c r="F26" s="219">
        <v>80</v>
      </c>
      <c r="G26" s="207">
        <v>65</v>
      </c>
      <c r="H26" s="388">
        <v>75</v>
      </c>
      <c r="I26" s="380">
        <f t="shared" si="1"/>
        <v>0.9375</v>
      </c>
      <c r="J26" s="213" t="s">
        <v>55</v>
      </c>
    </row>
    <row r="27" spans="1:12" ht="12.75" customHeight="1" x14ac:dyDescent="0.2">
      <c r="A27" s="225"/>
      <c r="B27" s="234"/>
      <c r="C27" s="225">
        <v>3392</v>
      </c>
      <c r="D27" s="210">
        <v>2111</v>
      </c>
      <c r="E27" s="219">
        <v>350</v>
      </c>
      <c r="F27" s="219">
        <v>500</v>
      </c>
      <c r="G27" s="207">
        <v>833</v>
      </c>
      <c r="H27" s="388">
        <v>890</v>
      </c>
      <c r="I27" s="380">
        <f t="shared" si="1"/>
        <v>1.78</v>
      </c>
      <c r="J27" s="213" t="s">
        <v>56</v>
      </c>
    </row>
    <row r="28" spans="1:12" ht="12.75" customHeight="1" x14ac:dyDescent="0.2">
      <c r="A28" s="225"/>
      <c r="B28" s="234">
        <v>2025000005</v>
      </c>
      <c r="C28" s="225">
        <v>3392</v>
      </c>
      <c r="D28" s="226">
        <v>2111</v>
      </c>
      <c r="E28" s="219">
        <v>390</v>
      </c>
      <c r="F28" s="219">
        <v>690</v>
      </c>
      <c r="G28" s="207">
        <v>848</v>
      </c>
      <c r="H28" s="388">
        <v>850</v>
      </c>
      <c r="I28" s="380">
        <f t="shared" si="1"/>
        <v>1.2318840579710144</v>
      </c>
      <c r="J28" s="213" t="s">
        <v>57</v>
      </c>
    </row>
    <row r="29" spans="1:12" ht="12.75" customHeight="1" x14ac:dyDescent="0.2">
      <c r="A29" s="225"/>
      <c r="B29" s="234">
        <v>2025000032</v>
      </c>
      <c r="C29" s="225">
        <v>3392</v>
      </c>
      <c r="D29" s="226">
        <v>2111</v>
      </c>
      <c r="E29" s="219"/>
      <c r="F29" s="219">
        <v>101</v>
      </c>
      <c r="G29" s="207">
        <v>84</v>
      </c>
      <c r="H29" s="388">
        <v>120</v>
      </c>
      <c r="I29" s="380">
        <f t="shared" si="1"/>
        <v>1.1881188118811881</v>
      </c>
      <c r="J29" s="213" t="s">
        <v>58</v>
      </c>
    </row>
    <row r="30" spans="1:12" ht="12.75" customHeight="1" x14ac:dyDescent="0.2">
      <c r="A30" s="225"/>
      <c r="B30" s="234">
        <v>2025000035</v>
      </c>
      <c r="C30" s="225">
        <v>3392</v>
      </c>
      <c r="D30" s="226">
        <v>2111</v>
      </c>
      <c r="E30" s="219"/>
      <c r="F30" s="219">
        <v>40</v>
      </c>
      <c r="G30" s="207">
        <v>52</v>
      </c>
      <c r="H30" s="388">
        <v>50</v>
      </c>
      <c r="I30" s="380">
        <f t="shared" si="1"/>
        <v>1.25</v>
      </c>
      <c r="J30" s="213" t="s">
        <v>59</v>
      </c>
    </row>
    <row r="31" spans="1:12" ht="12.75" customHeight="1" x14ac:dyDescent="0.2">
      <c r="A31" s="225"/>
      <c r="B31" s="234">
        <v>5600000000</v>
      </c>
      <c r="C31" s="225">
        <v>3392</v>
      </c>
      <c r="D31" s="226">
        <v>2111</v>
      </c>
      <c r="E31" s="219">
        <v>220</v>
      </c>
      <c r="F31" s="219">
        <v>220</v>
      </c>
      <c r="G31" s="207">
        <v>236</v>
      </c>
      <c r="H31" s="388">
        <v>170</v>
      </c>
      <c r="I31" s="380">
        <f t="shared" si="1"/>
        <v>0.77272727272727271</v>
      </c>
      <c r="J31" s="213" t="s">
        <v>60</v>
      </c>
    </row>
    <row r="32" spans="1:12" ht="12.75" customHeight="1" x14ac:dyDescent="0.2">
      <c r="A32" s="207"/>
      <c r="B32" s="235">
        <v>3314000000</v>
      </c>
      <c r="C32" s="208">
        <v>3392</v>
      </c>
      <c r="D32" s="210">
        <v>2111</v>
      </c>
      <c r="E32" s="219">
        <v>10</v>
      </c>
      <c r="F32" s="219">
        <v>10</v>
      </c>
      <c r="G32" s="207">
        <v>0</v>
      </c>
      <c r="H32" s="388">
        <v>5</v>
      </c>
      <c r="I32" s="380">
        <f t="shared" si="1"/>
        <v>0.5</v>
      </c>
      <c r="J32" s="213" t="s">
        <v>61</v>
      </c>
    </row>
    <row r="33" spans="1:10" ht="12.75" customHeight="1" x14ac:dyDescent="0.2">
      <c r="A33" s="208"/>
      <c r="B33" s="235">
        <v>7400000000</v>
      </c>
      <c r="C33" s="208">
        <v>3412</v>
      </c>
      <c r="D33" s="210">
        <v>2111</v>
      </c>
      <c r="E33" s="219">
        <v>400</v>
      </c>
      <c r="F33" s="219">
        <v>400</v>
      </c>
      <c r="G33" s="207">
        <v>0</v>
      </c>
      <c r="H33" s="388">
        <v>150</v>
      </c>
      <c r="I33" s="380">
        <f t="shared" si="1"/>
        <v>0.375</v>
      </c>
      <c r="J33" s="213" t="s">
        <v>62</v>
      </c>
    </row>
    <row r="34" spans="1:10" ht="12.75" customHeight="1" x14ac:dyDescent="0.2">
      <c r="A34" s="208"/>
      <c r="B34" s="235">
        <v>5300000000</v>
      </c>
      <c r="C34" s="208">
        <v>3412</v>
      </c>
      <c r="D34" s="210">
        <v>2111</v>
      </c>
      <c r="E34" s="219">
        <v>235</v>
      </c>
      <c r="F34" s="219">
        <v>235</v>
      </c>
      <c r="G34" s="207">
        <v>77</v>
      </c>
      <c r="H34" s="388">
        <v>85</v>
      </c>
      <c r="I34" s="380">
        <f t="shared" si="1"/>
        <v>0.36170212765957449</v>
      </c>
      <c r="J34" s="213" t="s">
        <v>63</v>
      </c>
    </row>
    <row r="35" spans="1:10" ht="12.75" customHeight="1" x14ac:dyDescent="0.2">
      <c r="A35" s="208"/>
      <c r="B35" s="235">
        <v>2023003400</v>
      </c>
      <c r="C35" s="208">
        <v>3412</v>
      </c>
      <c r="D35" s="210">
        <v>2111</v>
      </c>
      <c r="E35" s="219">
        <v>10</v>
      </c>
      <c r="F35" s="219">
        <v>10</v>
      </c>
      <c r="G35" s="207">
        <v>2</v>
      </c>
      <c r="H35" s="388">
        <v>5</v>
      </c>
      <c r="I35" s="380">
        <f t="shared" si="1"/>
        <v>0.5</v>
      </c>
      <c r="J35" s="213" t="s">
        <v>64</v>
      </c>
    </row>
    <row r="36" spans="1:10" ht="12.75" customHeight="1" x14ac:dyDescent="0.2">
      <c r="A36" s="208"/>
      <c r="B36" s="235">
        <v>5310000000</v>
      </c>
      <c r="C36" s="208">
        <v>3412</v>
      </c>
      <c r="D36" s="210">
        <v>2111</v>
      </c>
      <c r="E36" s="219">
        <v>250</v>
      </c>
      <c r="F36" s="219">
        <v>250</v>
      </c>
      <c r="G36" s="207">
        <v>0</v>
      </c>
      <c r="H36" s="388">
        <v>156</v>
      </c>
      <c r="I36" s="380">
        <f t="shared" si="1"/>
        <v>0.624</v>
      </c>
      <c r="J36" s="213" t="s">
        <v>65</v>
      </c>
    </row>
    <row r="37" spans="1:10" ht="12.75" customHeight="1" x14ac:dyDescent="0.2">
      <c r="A37" s="236"/>
      <c r="B37" s="237"/>
      <c r="C37" s="236">
        <v>3612</v>
      </c>
      <c r="D37" s="238">
        <v>2111</v>
      </c>
      <c r="E37" s="219">
        <v>3900</v>
      </c>
      <c r="F37" s="219">
        <v>3900</v>
      </c>
      <c r="G37" s="207">
        <v>3684</v>
      </c>
      <c r="H37" s="388">
        <v>3600</v>
      </c>
      <c r="I37" s="380">
        <f t="shared" si="1"/>
        <v>0.92307692307692313</v>
      </c>
      <c r="J37" s="239" t="s">
        <v>66</v>
      </c>
    </row>
    <row r="38" spans="1:10" ht="12.75" customHeight="1" x14ac:dyDescent="0.2">
      <c r="A38" s="236"/>
      <c r="B38" s="237"/>
      <c r="C38" s="236">
        <v>3613</v>
      </c>
      <c r="D38" s="238">
        <v>2111</v>
      </c>
      <c r="E38" s="219">
        <v>1700</v>
      </c>
      <c r="F38" s="219">
        <v>1700</v>
      </c>
      <c r="G38" s="207">
        <v>1711</v>
      </c>
      <c r="H38" s="388">
        <v>1725</v>
      </c>
      <c r="I38" s="380">
        <f t="shared" si="1"/>
        <v>1.0147058823529411</v>
      </c>
      <c r="J38" s="239" t="s">
        <v>67</v>
      </c>
    </row>
    <row r="39" spans="1:10" ht="12.75" customHeight="1" x14ac:dyDescent="0.2">
      <c r="A39" s="208"/>
      <c r="B39" s="235"/>
      <c r="C39" s="208">
        <v>3632</v>
      </c>
      <c r="D39" s="210">
        <v>2111</v>
      </c>
      <c r="E39" s="219">
        <v>50</v>
      </c>
      <c r="F39" s="219">
        <v>50</v>
      </c>
      <c r="G39" s="207">
        <v>162</v>
      </c>
      <c r="H39" s="388">
        <v>150</v>
      </c>
      <c r="I39" s="380">
        <f t="shared" si="1"/>
        <v>3</v>
      </c>
      <c r="J39" s="213" t="s">
        <v>68</v>
      </c>
    </row>
    <row r="40" spans="1:10" ht="12.75" customHeight="1" x14ac:dyDescent="0.2">
      <c r="A40" s="208"/>
      <c r="B40" s="235">
        <v>5280000000</v>
      </c>
      <c r="C40" s="208">
        <v>3639</v>
      </c>
      <c r="D40" s="210">
        <v>2111</v>
      </c>
      <c r="E40" s="219"/>
      <c r="F40" s="219"/>
      <c r="G40" s="207">
        <v>244</v>
      </c>
      <c r="H40" s="388">
        <v>0</v>
      </c>
      <c r="I40" s="380" t="s">
        <v>305</v>
      </c>
      <c r="J40" s="213" t="s">
        <v>69</v>
      </c>
    </row>
    <row r="41" spans="1:10" ht="12.75" customHeight="1" x14ac:dyDescent="0.2">
      <c r="A41" s="208"/>
      <c r="B41" s="235"/>
      <c r="C41" s="208">
        <v>3639</v>
      </c>
      <c r="D41" s="210">
        <v>2111</v>
      </c>
      <c r="E41" s="219">
        <v>500</v>
      </c>
      <c r="F41" s="219">
        <v>500</v>
      </c>
      <c r="G41" s="207">
        <v>540</v>
      </c>
      <c r="H41" s="388">
        <v>550</v>
      </c>
      <c r="I41" s="380">
        <f t="shared" si="1"/>
        <v>1.1000000000000001</v>
      </c>
      <c r="J41" s="213" t="s">
        <v>70</v>
      </c>
    </row>
    <row r="42" spans="1:10" ht="12.75" customHeight="1" x14ac:dyDescent="0.2">
      <c r="A42" s="208"/>
      <c r="B42" s="235">
        <v>9213000000</v>
      </c>
      <c r="C42" s="208">
        <v>3722</v>
      </c>
      <c r="D42" s="210">
        <v>2111</v>
      </c>
      <c r="E42" s="219">
        <v>30</v>
      </c>
      <c r="F42" s="219">
        <v>30</v>
      </c>
      <c r="G42" s="207">
        <v>52</v>
      </c>
      <c r="H42" s="388">
        <v>50</v>
      </c>
      <c r="I42" s="380">
        <f t="shared" si="1"/>
        <v>1.6666666666666667</v>
      </c>
      <c r="J42" s="213" t="s">
        <v>71</v>
      </c>
    </row>
    <row r="43" spans="1:10" ht="12.75" customHeight="1" x14ac:dyDescent="0.2">
      <c r="A43" s="208"/>
      <c r="B43" s="235">
        <v>6500000000</v>
      </c>
      <c r="C43" s="208">
        <v>3722</v>
      </c>
      <c r="D43" s="210">
        <v>2111</v>
      </c>
      <c r="E43" s="219">
        <v>400</v>
      </c>
      <c r="F43" s="219">
        <v>400</v>
      </c>
      <c r="G43" s="207">
        <v>343</v>
      </c>
      <c r="H43" s="388">
        <v>0</v>
      </c>
      <c r="I43" s="380">
        <f t="shared" si="1"/>
        <v>0</v>
      </c>
      <c r="J43" s="213" t="s">
        <v>72</v>
      </c>
    </row>
    <row r="44" spans="1:10" ht="12.75" customHeight="1" x14ac:dyDescent="0.2">
      <c r="A44" s="208"/>
      <c r="B44" s="235">
        <v>5400000000</v>
      </c>
      <c r="C44" s="208">
        <v>3392</v>
      </c>
      <c r="D44" s="210">
        <v>2112</v>
      </c>
      <c r="E44" s="219">
        <v>1203</v>
      </c>
      <c r="F44" s="219">
        <v>1203</v>
      </c>
      <c r="G44" s="207">
        <v>1287</v>
      </c>
      <c r="H44" s="388">
        <v>1551</v>
      </c>
      <c r="I44" s="380">
        <f t="shared" si="1"/>
        <v>1.2892768079800498</v>
      </c>
      <c r="J44" s="213" t="s">
        <v>73</v>
      </c>
    </row>
    <row r="45" spans="1:10" ht="12.75" customHeight="1" x14ac:dyDescent="0.2">
      <c r="A45" s="208"/>
      <c r="B45" s="235"/>
      <c r="C45" s="208">
        <v>3612</v>
      </c>
      <c r="D45" s="210">
        <v>2119</v>
      </c>
      <c r="E45" s="219">
        <v>100</v>
      </c>
      <c r="F45" s="219">
        <v>100</v>
      </c>
      <c r="G45" s="207">
        <v>249</v>
      </c>
      <c r="H45" s="388">
        <v>100</v>
      </c>
      <c r="I45" s="380">
        <f t="shared" si="1"/>
        <v>1</v>
      </c>
      <c r="J45" s="213" t="s">
        <v>74</v>
      </c>
    </row>
    <row r="46" spans="1:10" ht="12.75" customHeight="1" x14ac:dyDescent="0.2">
      <c r="A46" s="208"/>
      <c r="B46" s="235"/>
      <c r="C46" s="208">
        <v>3639</v>
      </c>
      <c r="D46" s="210">
        <v>2131</v>
      </c>
      <c r="E46" s="219">
        <v>1000</v>
      </c>
      <c r="F46" s="219">
        <v>1000</v>
      </c>
      <c r="G46" s="207">
        <v>1169</v>
      </c>
      <c r="H46" s="388">
        <v>1340</v>
      </c>
      <c r="I46" s="380">
        <f t="shared" si="1"/>
        <v>1.34</v>
      </c>
      <c r="J46" s="213" t="s">
        <v>75</v>
      </c>
    </row>
    <row r="47" spans="1:10" ht="12.75" customHeight="1" x14ac:dyDescent="0.2">
      <c r="A47" s="208"/>
      <c r="B47" s="235">
        <v>5930000000</v>
      </c>
      <c r="C47" s="208">
        <v>3319</v>
      </c>
      <c r="D47" s="210">
        <v>2132</v>
      </c>
      <c r="E47" s="219">
        <v>15</v>
      </c>
      <c r="F47" s="219">
        <v>15</v>
      </c>
      <c r="G47" s="207">
        <v>19</v>
      </c>
      <c r="H47" s="388">
        <v>15</v>
      </c>
      <c r="I47" s="380">
        <f t="shared" si="1"/>
        <v>1</v>
      </c>
      <c r="J47" s="213" t="s">
        <v>76</v>
      </c>
    </row>
    <row r="48" spans="1:10" ht="12.75" customHeight="1" x14ac:dyDescent="0.2">
      <c r="A48" s="208"/>
      <c r="B48" s="235"/>
      <c r="C48" s="208">
        <v>3392</v>
      </c>
      <c r="D48" s="210">
        <v>2132</v>
      </c>
      <c r="E48" s="219"/>
      <c r="F48" s="219">
        <v>400</v>
      </c>
      <c r="G48" s="207">
        <v>238</v>
      </c>
      <c r="H48" s="388">
        <v>370</v>
      </c>
      <c r="I48" s="380">
        <f t="shared" si="1"/>
        <v>0.92500000000000004</v>
      </c>
      <c r="J48" s="213" t="s">
        <v>77</v>
      </c>
    </row>
    <row r="49" spans="1:10" ht="12.75" customHeight="1" x14ac:dyDescent="0.2">
      <c r="A49" s="208"/>
      <c r="B49" s="235">
        <v>5300000000</v>
      </c>
      <c r="C49" s="208">
        <v>3412</v>
      </c>
      <c r="D49" s="210">
        <v>2132</v>
      </c>
      <c r="E49" s="219">
        <v>500</v>
      </c>
      <c r="F49" s="219">
        <v>500</v>
      </c>
      <c r="G49" s="207">
        <v>304</v>
      </c>
      <c r="H49" s="388">
        <v>400</v>
      </c>
      <c r="I49" s="380">
        <f t="shared" si="1"/>
        <v>0.8</v>
      </c>
      <c r="J49" s="213" t="s">
        <v>327</v>
      </c>
    </row>
    <row r="50" spans="1:10" ht="12.75" customHeight="1" x14ac:dyDescent="0.2">
      <c r="A50" s="208"/>
      <c r="B50" s="235">
        <v>53200000</v>
      </c>
      <c r="C50" s="208">
        <v>3412</v>
      </c>
      <c r="D50" s="210">
        <v>2132</v>
      </c>
      <c r="E50" s="219">
        <v>15</v>
      </c>
      <c r="F50" s="219">
        <v>15</v>
      </c>
      <c r="G50" s="207">
        <v>1</v>
      </c>
      <c r="H50" s="388">
        <v>5</v>
      </c>
      <c r="I50" s="380">
        <f t="shared" si="1"/>
        <v>0.33333333333333331</v>
      </c>
      <c r="J50" s="213" t="s">
        <v>78</v>
      </c>
    </row>
    <row r="51" spans="1:10" ht="12.75" customHeight="1" x14ac:dyDescent="0.2">
      <c r="A51" s="236"/>
      <c r="B51" s="237"/>
      <c r="C51" s="236">
        <v>3612</v>
      </c>
      <c r="D51" s="238">
        <v>2132</v>
      </c>
      <c r="E51" s="219">
        <v>7600</v>
      </c>
      <c r="F51" s="219">
        <v>7600</v>
      </c>
      <c r="G51" s="207">
        <v>6485</v>
      </c>
      <c r="H51" s="388">
        <v>8000</v>
      </c>
      <c r="I51" s="380">
        <f t="shared" si="1"/>
        <v>1.0526315789473684</v>
      </c>
      <c r="J51" s="239" t="s">
        <v>79</v>
      </c>
    </row>
    <row r="52" spans="1:10" ht="12.75" customHeight="1" x14ac:dyDescent="0.2">
      <c r="A52" s="236"/>
      <c r="B52" s="237"/>
      <c r="C52" s="236">
        <v>3613</v>
      </c>
      <c r="D52" s="238">
        <v>2132</v>
      </c>
      <c r="E52" s="219">
        <v>2800</v>
      </c>
      <c r="F52" s="219">
        <v>2400</v>
      </c>
      <c r="G52" s="207">
        <v>1736</v>
      </c>
      <c r="H52" s="388">
        <v>2000</v>
      </c>
      <c r="I52" s="380">
        <f t="shared" si="1"/>
        <v>0.83333333333333337</v>
      </c>
      <c r="J52" s="239" t="s">
        <v>80</v>
      </c>
    </row>
    <row r="53" spans="1:10" ht="12.75" customHeight="1" x14ac:dyDescent="0.2">
      <c r="A53" s="236"/>
      <c r="B53" s="240"/>
      <c r="C53" s="236">
        <v>4357</v>
      </c>
      <c r="D53" s="238">
        <v>2132</v>
      </c>
      <c r="E53" s="219">
        <v>2000</v>
      </c>
      <c r="F53" s="219">
        <v>2000</v>
      </c>
      <c r="G53" s="207">
        <v>2000</v>
      </c>
      <c r="H53" s="388">
        <v>2000</v>
      </c>
      <c r="I53" s="380">
        <f t="shared" si="1"/>
        <v>1</v>
      </c>
      <c r="J53" s="239" t="s">
        <v>81</v>
      </c>
    </row>
    <row r="54" spans="1:10" ht="12.75" customHeight="1" x14ac:dyDescent="0.2">
      <c r="A54" s="208"/>
      <c r="B54" s="235"/>
      <c r="C54" s="208">
        <v>2169</v>
      </c>
      <c r="D54" s="210">
        <v>2212</v>
      </c>
      <c r="E54" s="219">
        <v>30</v>
      </c>
      <c r="F54" s="219">
        <v>30</v>
      </c>
      <c r="G54" s="207">
        <v>31</v>
      </c>
      <c r="H54" s="388">
        <v>20</v>
      </c>
      <c r="I54" s="380">
        <f t="shared" si="1"/>
        <v>0.66666666666666663</v>
      </c>
      <c r="J54" s="213" t="s">
        <v>82</v>
      </c>
    </row>
    <row r="55" spans="1:10" ht="12.75" customHeight="1" x14ac:dyDescent="0.2">
      <c r="A55" s="236"/>
      <c r="B55" s="237"/>
      <c r="C55" s="236">
        <v>3612</v>
      </c>
      <c r="D55" s="238">
        <v>2212</v>
      </c>
      <c r="E55" s="219">
        <v>30</v>
      </c>
      <c r="F55" s="219">
        <v>888</v>
      </c>
      <c r="G55" s="207">
        <v>858</v>
      </c>
      <c r="H55" s="388">
        <v>20</v>
      </c>
      <c r="I55" s="380">
        <f t="shared" si="1"/>
        <v>2.2522522522522521E-2</v>
      </c>
      <c r="J55" s="239" t="s">
        <v>83</v>
      </c>
    </row>
    <row r="56" spans="1:10" ht="12.75" customHeight="1" x14ac:dyDescent="0.2">
      <c r="A56" s="236"/>
      <c r="B56" s="237"/>
      <c r="C56" s="236">
        <v>3613</v>
      </c>
      <c r="D56" s="238">
        <v>2212</v>
      </c>
      <c r="E56" s="219">
        <v>30</v>
      </c>
      <c r="F56" s="219">
        <v>30</v>
      </c>
      <c r="G56" s="207">
        <v>0</v>
      </c>
      <c r="H56" s="388">
        <v>20</v>
      </c>
      <c r="I56" s="380">
        <f t="shared" si="1"/>
        <v>0.66666666666666663</v>
      </c>
      <c r="J56" s="239" t="s">
        <v>84</v>
      </c>
    </row>
    <row r="57" spans="1:10" ht="12.75" customHeight="1" x14ac:dyDescent="0.2">
      <c r="A57" s="208"/>
      <c r="B57" s="235"/>
      <c r="C57" s="208">
        <v>5311</v>
      </c>
      <c r="D57" s="210">
        <v>2212</v>
      </c>
      <c r="E57" s="219">
        <v>400</v>
      </c>
      <c r="F57" s="219">
        <v>400</v>
      </c>
      <c r="G57" s="207">
        <v>661</v>
      </c>
      <c r="H57" s="388">
        <v>550</v>
      </c>
      <c r="I57" s="380">
        <f t="shared" si="1"/>
        <v>1.375</v>
      </c>
      <c r="J57" s="213" t="s">
        <v>85</v>
      </c>
    </row>
    <row r="58" spans="1:10" ht="12.75" customHeight="1" x14ac:dyDescent="0.2">
      <c r="A58" s="208"/>
      <c r="B58" s="235"/>
      <c r="C58" s="208">
        <v>6171</v>
      </c>
      <c r="D58" s="210">
        <v>2212</v>
      </c>
      <c r="E58" s="219">
        <v>40</v>
      </c>
      <c r="F58" s="219">
        <v>40</v>
      </c>
      <c r="G58" s="207">
        <v>22</v>
      </c>
      <c r="H58" s="388">
        <v>40</v>
      </c>
      <c r="I58" s="380">
        <f t="shared" si="1"/>
        <v>1</v>
      </c>
      <c r="J58" s="213" t="s">
        <v>86</v>
      </c>
    </row>
    <row r="59" spans="1:10" ht="12.75" customHeight="1" x14ac:dyDescent="0.2">
      <c r="A59" s="208"/>
      <c r="B59" s="235"/>
      <c r="C59" s="208">
        <v>3392</v>
      </c>
      <c r="D59" s="210">
        <v>2321</v>
      </c>
      <c r="E59" s="219">
        <v>400</v>
      </c>
      <c r="F59" s="219">
        <v>880</v>
      </c>
      <c r="G59" s="207">
        <v>412</v>
      </c>
      <c r="H59" s="388">
        <v>480</v>
      </c>
      <c r="I59" s="380">
        <f t="shared" si="1"/>
        <v>0.54545454545454541</v>
      </c>
      <c r="J59" s="213" t="s">
        <v>87</v>
      </c>
    </row>
    <row r="60" spans="1:10" ht="12.75" customHeight="1" x14ac:dyDescent="0.2">
      <c r="A60" s="208"/>
      <c r="B60" s="235"/>
      <c r="C60" s="208">
        <v>6171</v>
      </c>
      <c r="D60" s="210">
        <v>2321</v>
      </c>
      <c r="E60" s="219">
        <v>105</v>
      </c>
      <c r="F60" s="219">
        <v>105</v>
      </c>
      <c r="G60" s="207">
        <v>0</v>
      </c>
      <c r="H60" s="388">
        <v>105</v>
      </c>
      <c r="I60" s="380">
        <f t="shared" si="1"/>
        <v>1</v>
      </c>
      <c r="J60" s="213" t="s">
        <v>88</v>
      </c>
    </row>
    <row r="61" spans="1:10" ht="12.75" customHeight="1" x14ac:dyDescent="0.2">
      <c r="A61" s="208"/>
      <c r="B61" s="235"/>
      <c r="C61" s="208">
        <v>2169</v>
      </c>
      <c r="D61" s="210">
        <v>2324</v>
      </c>
      <c r="E61" s="219">
        <v>1</v>
      </c>
      <c r="F61" s="219">
        <v>1</v>
      </c>
      <c r="G61" s="207">
        <v>1</v>
      </c>
      <c r="H61" s="388">
        <v>1</v>
      </c>
      <c r="I61" s="380">
        <f t="shared" si="1"/>
        <v>1</v>
      </c>
      <c r="J61" s="213" t="s">
        <v>89</v>
      </c>
    </row>
    <row r="62" spans="1:10" ht="12.75" customHeight="1" x14ac:dyDescent="0.2">
      <c r="A62" s="208"/>
      <c r="B62" s="235"/>
      <c r="C62" s="208">
        <v>3399</v>
      </c>
      <c r="D62" s="210">
        <v>2324</v>
      </c>
      <c r="E62" s="219">
        <v>20</v>
      </c>
      <c r="F62" s="219">
        <v>20</v>
      </c>
      <c r="G62" s="207">
        <v>20</v>
      </c>
      <c r="H62" s="388">
        <v>0</v>
      </c>
      <c r="I62" s="380">
        <f t="shared" si="1"/>
        <v>0</v>
      </c>
      <c r="J62" s="213" t="s">
        <v>90</v>
      </c>
    </row>
    <row r="63" spans="1:10" ht="12.75" customHeight="1" x14ac:dyDescent="0.2">
      <c r="A63" s="208"/>
      <c r="B63" s="235"/>
      <c r="C63" s="208">
        <v>3632</v>
      </c>
      <c r="D63" s="210">
        <v>2324</v>
      </c>
      <c r="E63" s="219">
        <v>100</v>
      </c>
      <c r="F63" s="219">
        <v>100</v>
      </c>
      <c r="G63" s="207">
        <v>225</v>
      </c>
      <c r="H63" s="388">
        <v>210</v>
      </c>
      <c r="I63" s="380">
        <f t="shared" si="1"/>
        <v>2.1</v>
      </c>
      <c r="J63" s="213" t="s">
        <v>91</v>
      </c>
    </row>
    <row r="64" spans="1:10" ht="12.75" customHeight="1" x14ac:dyDescent="0.2">
      <c r="A64" s="208"/>
      <c r="B64" s="235"/>
      <c r="C64" s="208">
        <v>3725</v>
      </c>
      <c r="D64" s="210">
        <v>2324</v>
      </c>
      <c r="E64" s="219">
        <v>1500</v>
      </c>
      <c r="F64" s="219">
        <v>1800</v>
      </c>
      <c r="G64" s="207">
        <v>1440</v>
      </c>
      <c r="H64" s="388">
        <v>1900</v>
      </c>
      <c r="I64" s="380">
        <f t="shared" si="1"/>
        <v>1.0555555555555556</v>
      </c>
      <c r="J64" s="213" t="s">
        <v>92</v>
      </c>
    </row>
    <row r="65" spans="1:10" ht="12.75" customHeight="1" x14ac:dyDescent="0.2">
      <c r="A65" s="208"/>
      <c r="B65" s="235"/>
      <c r="C65" s="208">
        <v>6171</v>
      </c>
      <c r="D65" s="210">
        <v>2324</v>
      </c>
      <c r="E65" s="219">
        <v>40</v>
      </c>
      <c r="F65" s="219">
        <v>40</v>
      </c>
      <c r="G65" s="207">
        <v>20</v>
      </c>
      <c r="H65" s="388">
        <v>30</v>
      </c>
      <c r="I65" s="380">
        <f t="shared" si="1"/>
        <v>0.75</v>
      </c>
      <c r="J65" s="213" t="s">
        <v>93</v>
      </c>
    </row>
    <row r="66" spans="1:10" ht="12.75" customHeight="1" x14ac:dyDescent="0.2">
      <c r="A66" s="431"/>
      <c r="B66" s="432"/>
      <c r="C66" s="431">
        <v>6409</v>
      </c>
      <c r="D66" s="433">
        <v>2329</v>
      </c>
      <c r="E66" s="434">
        <v>250</v>
      </c>
      <c r="F66" s="434"/>
      <c r="G66" s="435"/>
      <c r="H66" s="390">
        <v>200</v>
      </c>
      <c r="I66" s="436" t="s">
        <v>305</v>
      </c>
      <c r="J66" s="437" t="s">
        <v>328</v>
      </c>
    </row>
    <row r="67" spans="1:10" ht="12.75" customHeight="1" thickBot="1" x14ac:dyDescent="0.25">
      <c r="A67" s="217"/>
      <c r="B67" s="241"/>
      <c r="C67" s="217"/>
      <c r="D67" s="218">
        <v>2460</v>
      </c>
      <c r="E67" s="423">
        <v>176</v>
      </c>
      <c r="F67" s="423">
        <v>176</v>
      </c>
      <c r="G67" s="242">
        <v>134</v>
      </c>
      <c r="H67" s="424">
        <v>22</v>
      </c>
      <c r="I67" s="386">
        <f t="shared" si="1"/>
        <v>0.125</v>
      </c>
      <c r="J67" s="216" t="s">
        <v>326</v>
      </c>
    </row>
    <row r="68" spans="1:10" ht="12.75" customHeight="1" thickTop="1" x14ac:dyDescent="0.2">
      <c r="A68" s="425"/>
      <c r="B68" s="425"/>
      <c r="C68" s="425"/>
      <c r="D68" s="426"/>
      <c r="E68" s="427">
        <f>SUM(E24:E67)</f>
        <v>26990</v>
      </c>
      <c r="F68" s="427">
        <f>SUM(F24:F67)</f>
        <v>28969</v>
      </c>
      <c r="G68" s="427">
        <f>SUM(G24:G67)</f>
        <v>26298</v>
      </c>
      <c r="H68" s="428">
        <f>SUM(H24:H67)</f>
        <v>28085</v>
      </c>
      <c r="I68" s="429">
        <f t="shared" ref="I68" si="2">H68/F68</f>
        <v>0.9694846214919397</v>
      </c>
      <c r="J68" s="430"/>
    </row>
    <row r="69" spans="1:10" ht="12.75" customHeight="1" x14ac:dyDescent="0.2">
      <c r="A69" s="33"/>
      <c r="B69" s="33"/>
      <c r="C69" s="33"/>
      <c r="D69" s="33"/>
      <c r="E69" s="34"/>
      <c r="F69" s="48"/>
      <c r="G69" s="35"/>
      <c r="H69" s="148"/>
      <c r="I69" s="103"/>
      <c r="J69" s="33"/>
    </row>
    <row r="70" spans="1:10" ht="12.75" customHeight="1" x14ac:dyDescent="0.2">
      <c r="A70" s="33"/>
      <c r="B70" s="15" t="s">
        <v>94</v>
      </c>
      <c r="C70" s="33"/>
      <c r="D70" s="33"/>
      <c r="E70" s="36"/>
      <c r="F70" s="33"/>
      <c r="G70" s="31"/>
      <c r="H70" s="148"/>
      <c r="I70" s="102"/>
      <c r="J70" s="37"/>
    </row>
    <row r="71" spans="1:10" ht="12.75" customHeight="1" x14ac:dyDescent="0.2">
      <c r="A71" s="33"/>
      <c r="B71" s="15"/>
      <c r="C71" s="33">
        <v>2310</v>
      </c>
      <c r="D71" s="249">
        <v>3121</v>
      </c>
      <c r="E71" s="412"/>
      <c r="F71" s="414"/>
      <c r="G71" s="413"/>
      <c r="H71" s="394">
        <v>6273</v>
      </c>
      <c r="I71" s="392" t="s">
        <v>305</v>
      </c>
      <c r="J71" s="220" t="s">
        <v>95</v>
      </c>
    </row>
    <row r="72" spans="1:10" ht="12.75" customHeight="1" x14ac:dyDescent="0.2">
      <c r="A72" s="33"/>
      <c r="B72" s="15"/>
      <c r="C72" s="33">
        <v>2310</v>
      </c>
      <c r="D72" s="249">
        <v>3121</v>
      </c>
      <c r="E72" s="412"/>
      <c r="F72" s="414"/>
      <c r="G72" s="413"/>
      <c r="H72" s="394">
        <v>1374</v>
      </c>
      <c r="I72" s="392" t="s">
        <v>305</v>
      </c>
      <c r="J72" s="406" t="s">
        <v>96</v>
      </c>
    </row>
    <row r="73" spans="1:10" ht="12.75" customHeight="1" thickBot="1" x14ac:dyDescent="0.25">
      <c r="A73" s="253"/>
      <c r="B73" s="164"/>
      <c r="C73" s="164">
        <v>3612</v>
      </c>
      <c r="D73" s="164">
        <v>3111</v>
      </c>
      <c r="E73" s="165">
        <v>5000</v>
      </c>
      <c r="F73" s="374">
        <v>8826</v>
      </c>
      <c r="G73" s="375">
        <v>8178</v>
      </c>
      <c r="H73" s="389">
        <v>6000</v>
      </c>
      <c r="I73" s="393">
        <f t="shared" ref="I73:I74" si="3">H73/F73</f>
        <v>0.67980965329707677</v>
      </c>
      <c r="J73" s="376" t="s">
        <v>97</v>
      </c>
    </row>
    <row r="74" spans="1:10" ht="12.75" customHeight="1" thickTop="1" x14ac:dyDescent="0.2">
      <c r="A74" s="225"/>
      <c r="B74" s="250"/>
      <c r="C74" s="250"/>
      <c r="D74" s="250"/>
      <c r="E74" s="152">
        <f>SUM(E73:E73)</f>
        <v>5000</v>
      </c>
      <c r="F74" s="152">
        <f>SUM(F73:F73)</f>
        <v>8826</v>
      </c>
      <c r="G74" s="391">
        <f>SUM(G73:G73)</f>
        <v>8178</v>
      </c>
      <c r="H74" s="395">
        <f>SUM(H71:H73)</f>
        <v>13647</v>
      </c>
      <c r="I74" s="387">
        <f t="shared" si="3"/>
        <v>1.5462270564242013</v>
      </c>
      <c r="J74" s="377"/>
    </row>
    <row r="75" spans="1:10" ht="12.75" customHeight="1" x14ac:dyDescent="0.2">
      <c r="A75" s="33"/>
      <c r="B75" s="33"/>
      <c r="C75" s="33"/>
      <c r="D75" s="33"/>
      <c r="E75" s="38"/>
      <c r="F75" s="39"/>
      <c r="G75" s="39"/>
      <c r="H75" s="148"/>
      <c r="I75" s="102"/>
      <c r="J75" s="37"/>
    </row>
    <row r="76" spans="1:10" ht="12.75" customHeight="1" x14ac:dyDescent="0.2">
      <c r="A76" s="33"/>
      <c r="B76" s="15" t="s">
        <v>98</v>
      </c>
      <c r="C76" s="33"/>
      <c r="D76" s="33"/>
      <c r="E76" s="38"/>
      <c r="F76" s="39"/>
      <c r="G76" s="39"/>
      <c r="H76" s="148"/>
      <c r="I76" s="102"/>
      <c r="J76" s="37"/>
    </row>
    <row r="77" spans="1:10" ht="12.75" customHeight="1" x14ac:dyDescent="0.2">
      <c r="A77" s="407"/>
      <c r="B77" s="407">
        <v>98071</v>
      </c>
      <c r="C77" s="407"/>
      <c r="D77" s="408">
        <v>4111</v>
      </c>
      <c r="E77" s="409"/>
      <c r="F77" s="415">
        <v>183</v>
      </c>
      <c r="G77" s="410">
        <v>183</v>
      </c>
      <c r="H77" s="396">
        <v>10</v>
      </c>
      <c r="I77" s="393">
        <f t="shared" ref="I77:I105" si="4">H77/F77</f>
        <v>5.4644808743169397E-2</v>
      </c>
      <c r="J77" s="411" t="s">
        <v>99</v>
      </c>
    </row>
    <row r="78" spans="1:10" ht="12.75" customHeight="1" x14ac:dyDescent="0.2">
      <c r="A78" s="255"/>
      <c r="B78" s="255"/>
      <c r="C78" s="255"/>
      <c r="D78" s="256">
        <v>4112</v>
      </c>
      <c r="E78" s="98">
        <v>5113.5</v>
      </c>
      <c r="F78" s="416">
        <v>5113.5</v>
      </c>
      <c r="G78" s="207">
        <v>4219</v>
      </c>
      <c r="H78" s="438">
        <v>5233.3</v>
      </c>
      <c r="I78" s="393">
        <f t="shared" si="4"/>
        <v>1.0234281803070304</v>
      </c>
      <c r="J78" s="213" t="s">
        <v>100</v>
      </c>
    </row>
    <row r="79" spans="1:10" ht="12.75" customHeight="1" x14ac:dyDescent="0.2">
      <c r="A79" s="208"/>
      <c r="B79" s="208">
        <v>13015</v>
      </c>
      <c r="C79" s="208"/>
      <c r="D79" s="210">
        <v>4116</v>
      </c>
      <c r="E79" s="257">
        <v>0</v>
      </c>
      <c r="F79" s="417">
        <v>1079</v>
      </c>
      <c r="G79" s="207">
        <v>1079</v>
      </c>
      <c r="H79" s="396">
        <v>0</v>
      </c>
      <c r="I79" s="393">
        <f t="shared" si="4"/>
        <v>0</v>
      </c>
      <c r="J79" s="213" t="s">
        <v>101</v>
      </c>
    </row>
    <row r="80" spans="1:10" ht="12.75" customHeight="1" x14ac:dyDescent="0.2">
      <c r="A80" s="217"/>
      <c r="B80" s="217">
        <v>13021</v>
      </c>
      <c r="C80" s="217"/>
      <c r="D80" s="218">
        <v>4116</v>
      </c>
      <c r="E80" s="258">
        <v>2043</v>
      </c>
      <c r="F80" s="245">
        <v>2043</v>
      </c>
      <c r="G80" s="242">
        <v>2042</v>
      </c>
      <c r="H80" s="397">
        <v>0</v>
      </c>
      <c r="I80" s="393">
        <f t="shared" si="4"/>
        <v>0</v>
      </c>
      <c r="J80" s="216" t="s">
        <v>102</v>
      </c>
    </row>
    <row r="81" spans="1:11" ht="12.75" customHeight="1" x14ac:dyDescent="0.2">
      <c r="A81" s="217"/>
      <c r="B81" s="217">
        <v>13021</v>
      </c>
      <c r="C81" s="217"/>
      <c r="D81" s="218">
        <v>4116</v>
      </c>
      <c r="E81" s="258">
        <v>839</v>
      </c>
      <c r="F81" s="245">
        <v>839</v>
      </c>
      <c r="G81" s="242">
        <v>831</v>
      </c>
      <c r="H81" s="398">
        <v>0</v>
      </c>
      <c r="I81" s="393">
        <f t="shared" si="4"/>
        <v>0</v>
      </c>
      <c r="J81" s="216" t="s">
        <v>103</v>
      </c>
    </row>
    <row r="82" spans="1:11" ht="12.75" customHeight="1" x14ac:dyDescent="0.2">
      <c r="A82" s="217"/>
      <c r="B82" s="217">
        <v>13022</v>
      </c>
      <c r="C82" s="217"/>
      <c r="D82" s="218">
        <v>4116</v>
      </c>
      <c r="E82" s="258">
        <v>1720</v>
      </c>
      <c r="F82" s="245">
        <v>1720</v>
      </c>
      <c r="G82" s="242">
        <v>1953</v>
      </c>
      <c r="H82" s="398">
        <v>110</v>
      </c>
      <c r="I82" s="393">
        <f t="shared" si="4"/>
        <v>6.3953488372093026E-2</v>
      </c>
      <c r="J82" s="216" t="s">
        <v>104</v>
      </c>
    </row>
    <row r="83" spans="1:11" ht="12.75" customHeight="1" x14ac:dyDescent="0.2">
      <c r="A83" s="217"/>
      <c r="B83" s="217">
        <v>17085</v>
      </c>
      <c r="C83" s="217"/>
      <c r="D83" s="218">
        <v>4116</v>
      </c>
      <c r="E83" s="258"/>
      <c r="F83" s="245"/>
      <c r="G83" s="242">
        <v>506</v>
      </c>
      <c r="H83" s="398">
        <v>0</v>
      </c>
      <c r="I83" s="393" t="s">
        <v>305</v>
      </c>
      <c r="J83" s="216" t="s">
        <v>105</v>
      </c>
    </row>
    <row r="84" spans="1:11" ht="12.75" customHeight="1" x14ac:dyDescent="0.2">
      <c r="A84" s="217"/>
      <c r="B84" s="217"/>
      <c r="C84" s="217"/>
      <c r="D84" s="218">
        <v>4116</v>
      </c>
      <c r="E84" s="258">
        <v>0</v>
      </c>
      <c r="F84" s="245">
        <v>1360</v>
      </c>
      <c r="G84" s="242">
        <v>1360</v>
      </c>
      <c r="H84" s="398">
        <v>0</v>
      </c>
      <c r="I84" s="393">
        <f t="shared" si="4"/>
        <v>0</v>
      </c>
      <c r="J84" s="216" t="s">
        <v>106</v>
      </c>
    </row>
    <row r="85" spans="1:11" ht="12.75" customHeight="1" x14ac:dyDescent="0.2">
      <c r="A85" s="217"/>
      <c r="B85" s="217"/>
      <c r="C85" s="217"/>
      <c r="D85" s="218">
        <v>4122</v>
      </c>
      <c r="E85" s="258"/>
      <c r="F85" s="245">
        <v>684</v>
      </c>
      <c r="G85" s="242">
        <v>684</v>
      </c>
      <c r="H85" s="398">
        <v>0</v>
      </c>
      <c r="I85" s="393">
        <f t="shared" si="4"/>
        <v>0</v>
      </c>
      <c r="J85" s="216" t="s">
        <v>107</v>
      </c>
    </row>
    <row r="86" spans="1:11" ht="12.75" customHeight="1" x14ac:dyDescent="0.2">
      <c r="A86" s="217"/>
      <c r="B86" s="217"/>
      <c r="C86" s="217"/>
      <c r="D86" s="218">
        <v>4122</v>
      </c>
      <c r="E86" s="258"/>
      <c r="F86" s="245">
        <v>1320</v>
      </c>
      <c r="G86" s="242">
        <v>666</v>
      </c>
      <c r="H86" s="398">
        <v>0</v>
      </c>
      <c r="I86" s="393">
        <f t="shared" si="4"/>
        <v>0</v>
      </c>
      <c r="J86" s="216" t="s">
        <v>108</v>
      </c>
    </row>
    <row r="87" spans="1:11" ht="12.75" customHeight="1" x14ac:dyDescent="0.2">
      <c r="A87" s="217"/>
      <c r="B87" s="217"/>
      <c r="C87" s="217"/>
      <c r="D87" s="218">
        <v>4129</v>
      </c>
      <c r="E87" s="258"/>
      <c r="F87" s="246">
        <v>480</v>
      </c>
      <c r="G87" s="242">
        <v>480</v>
      </c>
      <c r="H87" s="398">
        <v>0</v>
      </c>
      <c r="I87" s="393">
        <f t="shared" si="4"/>
        <v>0</v>
      </c>
      <c r="J87" s="216" t="s">
        <v>109</v>
      </c>
    </row>
    <row r="88" spans="1:11" ht="12.75" customHeight="1" x14ac:dyDescent="0.2">
      <c r="A88" s="217"/>
      <c r="B88" s="217"/>
      <c r="C88" s="217"/>
      <c r="D88" s="218">
        <v>4152</v>
      </c>
      <c r="E88" s="258"/>
      <c r="F88" s="246"/>
      <c r="G88" s="242"/>
      <c r="H88" s="398">
        <v>915</v>
      </c>
      <c r="I88" s="393" t="s">
        <v>305</v>
      </c>
      <c r="J88" s="216" t="s">
        <v>110</v>
      </c>
    </row>
    <row r="89" spans="1:11" ht="12.75" customHeight="1" x14ac:dyDescent="0.2">
      <c r="A89" s="217"/>
      <c r="B89" s="217"/>
      <c r="C89" s="217"/>
      <c r="D89" s="218">
        <v>4222</v>
      </c>
      <c r="E89" s="258">
        <v>2000</v>
      </c>
      <c r="F89" s="245">
        <v>2000</v>
      </c>
      <c r="G89" s="242">
        <v>0</v>
      </c>
      <c r="H89" s="398">
        <v>0</v>
      </c>
      <c r="I89" s="393">
        <f t="shared" si="4"/>
        <v>0</v>
      </c>
      <c r="J89" s="216" t="s">
        <v>111</v>
      </c>
    </row>
    <row r="90" spans="1:11" ht="12.75" customHeight="1" x14ac:dyDescent="0.2">
      <c r="A90" s="217"/>
      <c r="B90" s="217"/>
      <c r="C90" s="217"/>
      <c r="D90" s="218">
        <v>4222</v>
      </c>
      <c r="E90" s="258"/>
      <c r="F90" s="245">
        <v>1000</v>
      </c>
      <c r="G90" s="242">
        <v>1000</v>
      </c>
      <c r="H90" s="398">
        <v>0</v>
      </c>
      <c r="I90" s="393">
        <f t="shared" si="4"/>
        <v>0</v>
      </c>
      <c r="J90" s="216" t="s">
        <v>112</v>
      </c>
    </row>
    <row r="91" spans="1:11" ht="12.75" customHeight="1" x14ac:dyDescent="0.2">
      <c r="A91" s="217"/>
      <c r="B91" s="217"/>
      <c r="C91" s="217"/>
      <c r="D91" s="218">
        <v>4121</v>
      </c>
      <c r="E91" s="258">
        <v>20</v>
      </c>
      <c r="F91" s="245">
        <v>20</v>
      </c>
      <c r="G91" s="242">
        <v>19</v>
      </c>
      <c r="H91" s="398">
        <v>20</v>
      </c>
      <c r="I91" s="393">
        <f t="shared" si="4"/>
        <v>1</v>
      </c>
      <c r="J91" s="216" t="s">
        <v>113</v>
      </c>
    </row>
    <row r="92" spans="1:11" ht="12.75" customHeight="1" x14ac:dyDescent="0.2">
      <c r="A92" s="259"/>
      <c r="B92" s="259"/>
      <c r="C92" s="259"/>
      <c r="D92" s="260">
        <v>4121</v>
      </c>
      <c r="E92" s="254">
        <v>90</v>
      </c>
      <c r="F92" s="219">
        <v>90</v>
      </c>
      <c r="G92" s="261"/>
      <c r="H92" s="398">
        <v>90</v>
      </c>
      <c r="I92" s="393">
        <f t="shared" si="4"/>
        <v>1</v>
      </c>
      <c r="J92" s="262" t="s">
        <v>114</v>
      </c>
    </row>
    <row r="93" spans="1:11" ht="12.75" customHeight="1" x14ac:dyDescent="0.2">
      <c r="A93" s="41"/>
      <c r="B93" s="41"/>
      <c r="C93" s="41"/>
      <c r="D93" s="42">
        <v>4213</v>
      </c>
      <c r="E93" s="99"/>
      <c r="F93" s="418"/>
      <c r="G93" s="43"/>
      <c r="H93" s="398">
        <v>3787</v>
      </c>
      <c r="I93" s="393" t="s">
        <v>305</v>
      </c>
      <c r="J93" s="44" t="s">
        <v>115</v>
      </c>
      <c r="K93" s="40"/>
    </row>
    <row r="94" spans="1:11" ht="12.75" customHeight="1" x14ac:dyDescent="0.2">
      <c r="A94" s="41"/>
      <c r="B94" s="41"/>
      <c r="C94" s="41"/>
      <c r="D94" s="42">
        <v>4213</v>
      </c>
      <c r="E94" s="99">
        <v>10000</v>
      </c>
      <c r="F94" s="418">
        <v>10000</v>
      </c>
      <c r="G94" s="43">
        <v>3992</v>
      </c>
      <c r="H94" s="398">
        <v>2300</v>
      </c>
      <c r="I94" s="393">
        <f t="shared" si="4"/>
        <v>0.23</v>
      </c>
      <c r="J94" s="44" t="s">
        <v>116</v>
      </c>
    </row>
    <row r="95" spans="1:11" ht="12.75" customHeight="1" x14ac:dyDescent="0.2">
      <c r="A95" s="41"/>
      <c r="B95" s="41"/>
      <c r="C95" s="41"/>
      <c r="D95" s="42">
        <v>4213</v>
      </c>
      <c r="E95" s="99">
        <v>0</v>
      </c>
      <c r="F95" s="418">
        <v>0</v>
      </c>
      <c r="G95" s="43"/>
      <c r="H95" s="398"/>
      <c r="I95" s="393" t="s">
        <v>305</v>
      </c>
      <c r="J95" s="44" t="s">
        <v>117</v>
      </c>
    </row>
    <row r="96" spans="1:11" ht="12.75" customHeight="1" x14ac:dyDescent="0.2">
      <c r="A96" s="41"/>
      <c r="B96" s="41"/>
      <c r="C96" s="41"/>
      <c r="D96" s="42">
        <v>4213</v>
      </c>
      <c r="E96" s="99">
        <v>0</v>
      </c>
      <c r="F96" s="418">
        <v>0</v>
      </c>
      <c r="G96" s="43"/>
      <c r="H96" s="398"/>
      <c r="I96" s="393" t="s">
        <v>305</v>
      </c>
      <c r="J96" s="44" t="s">
        <v>118</v>
      </c>
    </row>
    <row r="97" spans="1:13" ht="12.75" customHeight="1" x14ac:dyDescent="0.2">
      <c r="A97" s="41"/>
      <c r="B97" s="41"/>
      <c r="C97" s="41"/>
      <c r="D97" s="42">
        <v>4213</v>
      </c>
      <c r="E97" s="99">
        <v>0</v>
      </c>
      <c r="F97" s="418">
        <v>0</v>
      </c>
      <c r="G97" s="43"/>
      <c r="H97" s="398"/>
      <c r="I97" s="393" t="s">
        <v>305</v>
      </c>
      <c r="J97" s="44" t="s">
        <v>119</v>
      </c>
    </row>
    <row r="98" spans="1:13" ht="12.75" customHeight="1" x14ac:dyDescent="0.2">
      <c r="A98" s="41"/>
      <c r="B98" s="41"/>
      <c r="C98" s="41"/>
      <c r="D98" s="42">
        <v>4213</v>
      </c>
      <c r="E98" s="99">
        <v>2651</v>
      </c>
      <c r="F98" s="418">
        <v>2651</v>
      </c>
      <c r="G98" s="43"/>
      <c r="H98" s="398">
        <v>4647</v>
      </c>
      <c r="I98" s="393">
        <f t="shared" si="4"/>
        <v>1.7529234251225954</v>
      </c>
      <c r="J98" s="44" t="s">
        <v>120</v>
      </c>
    </row>
    <row r="99" spans="1:13" ht="12.75" customHeight="1" x14ac:dyDescent="0.2">
      <c r="A99" s="41"/>
      <c r="B99" s="41"/>
      <c r="C99" s="41"/>
      <c r="D99" s="42">
        <v>4213</v>
      </c>
      <c r="E99" s="99">
        <v>5000</v>
      </c>
      <c r="F99" s="419">
        <v>0</v>
      </c>
      <c r="G99" s="43"/>
      <c r="H99" s="398">
        <v>9000</v>
      </c>
      <c r="I99" s="393" t="s">
        <v>305</v>
      </c>
      <c r="J99" s="44" t="s">
        <v>121</v>
      </c>
      <c r="K99" s="37"/>
    </row>
    <row r="100" spans="1:13" ht="12.75" customHeight="1" x14ac:dyDescent="0.2">
      <c r="A100" s="41"/>
      <c r="B100" s="41"/>
      <c r="C100" s="41"/>
      <c r="D100" s="42">
        <v>4216</v>
      </c>
      <c r="E100" s="99"/>
      <c r="F100" s="418"/>
      <c r="G100" s="43"/>
      <c r="H100" s="398">
        <v>7702</v>
      </c>
      <c r="I100" s="393" t="s">
        <v>305</v>
      </c>
      <c r="J100" s="44" t="s">
        <v>122</v>
      </c>
    </row>
    <row r="101" spans="1:13" ht="12.75" customHeight="1" x14ac:dyDescent="0.2">
      <c r="A101" s="41"/>
      <c r="B101" s="41"/>
      <c r="C101" s="41"/>
      <c r="D101" s="42">
        <v>4216</v>
      </c>
      <c r="E101" s="99"/>
      <c r="F101" s="418"/>
      <c r="G101" s="43"/>
      <c r="H101" s="398">
        <v>32967</v>
      </c>
      <c r="I101" s="393" t="s">
        <v>305</v>
      </c>
      <c r="J101" s="44" t="s">
        <v>123</v>
      </c>
    </row>
    <row r="102" spans="1:13" ht="12.75" customHeight="1" thickBot="1" x14ac:dyDescent="0.25">
      <c r="A102" s="251"/>
      <c r="B102" s="251"/>
      <c r="C102" s="251"/>
      <c r="D102" s="263">
        <v>4216</v>
      </c>
      <c r="E102" s="254">
        <v>14835</v>
      </c>
      <c r="F102" s="219">
        <v>14835</v>
      </c>
      <c r="G102" s="252">
        <v>7239</v>
      </c>
      <c r="H102" s="398">
        <v>7596</v>
      </c>
      <c r="I102" s="393">
        <f t="shared" si="4"/>
        <v>0.51203235591506568</v>
      </c>
      <c r="J102" s="220" t="s">
        <v>124</v>
      </c>
    </row>
    <row r="103" spans="1:13" ht="12.75" customHeight="1" thickTop="1" x14ac:dyDescent="0.2">
      <c r="A103" s="264"/>
      <c r="B103" s="264"/>
      <c r="C103" s="264"/>
      <c r="D103" s="265"/>
      <c r="E103" s="266">
        <f>SUM(E77:E102)</f>
        <v>44311.5</v>
      </c>
      <c r="F103" s="228">
        <f>SUM(F77:F102)</f>
        <v>45417.5</v>
      </c>
      <c r="G103" s="267">
        <f>SUM(G77:G102)</f>
        <v>26253</v>
      </c>
      <c r="H103" s="439">
        <f>SUM(H77:H102)</f>
        <v>74377.3</v>
      </c>
      <c r="I103" s="420">
        <f t="shared" si="4"/>
        <v>1.6376352727472892</v>
      </c>
      <c r="J103" s="268"/>
    </row>
    <row r="104" spans="1:13" ht="12.75" customHeight="1" thickBot="1" x14ac:dyDescent="0.25">
      <c r="A104" s="217"/>
      <c r="B104" s="217"/>
      <c r="C104" s="217"/>
      <c r="D104" s="217"/>
      <c r="E104" s="269"/>
      <c r="F104" s="270"/>
      <c r="G104" s="270"/>
      <c r="H104" s="149"/>
      <c r="I104" s="35"/>
      <c r="J104" s="271"/>
      <c r="K104" s="27"/>
      <c r="M104" s="40"/>
    </row>
    <row r="105" spans="1:13" ht="12.75" customHeight="1" thickTop="1" thickBot="1" x14ac:dyDescent="0.25">
      <c r="A105" s="517" t="s">
        <v>125</v>
      </c>
      <c r="B105" s="518"/>
      <c r="C105" s="518"/>
      <c r="D105" s="518"/>
      <c r="E105" s="13">
        <f>E21+E68+E74+E103</f>
        <v>203966.5</v>
      </c>
      <c r="F105" s="13">
        <f>F21+F68+F74+F103</f>
        <v>212291.5</v>
      </c>
      <c r="G105" s="13">
        <f>G21+G68+G74+G103</f>
        <v>165046</v>
      </c>
      <c r="H105" s="440">
        <f>H21+H68+H74+H103</f>
        <v>268669.3</v>
      </c>
      <c r="I105" s="399">
        <f t="shared" si="4"/>
        <v>1.2655678630562222</v>
      </c>
      <c r="J105" s="45"/>
      <c r="K105" s="27"/>
      <c r="M105" s="40"/>
    </row>
    <row r="106" spans="1:13" ht="12.75" customHeight="1" thickTop="1" x14ac:dyDescent="0.2">
      <c r="A106" s="46"/>
      <c r="B106" s="46"/>
      <c r="C106" s="46"/>
      <c r="D106" s="46"/>
      <c r="E106" s="47"/>
      <c r="F106" s="48"/>
      <c r="G106" s="48"/>
      <c r="H106" s="150"/>
      <c r="I106" s="48"/>
      <c r="J106" s="49"/>
    </row>
    <row r="107" spans="1:13" ht="12.75" customHeight="1" x14ac:dyDescent="0.2">
      <c r="A107" s="225"/>
      <c r="B107" s="231" t="s">
        <v>126</v>
      </c>
      <c r="C107" s="225"/>
      <c r="D107" s="225"/>
      <c r="E107" s="232"/>
      <c r="F107" s="233"/>
      <c r="G107" s="233"/>
      <c r="H107" s="147"/>
      <c r="I107" s="31"/>
      <c r="J107" s="180"/>
    </row>
    <row r="108" spans="1:13" ht="12.75" customHeight="1" thickBot="1" x14ac:dyDescent="0.25">
      <c r="A108" s="272"/>
      <c r="B108" s="243"/>
      <c r="C108" s="243">
        <v>6330</v>
      </c>
      <c r="D108" s="244">
        <v>4134</v>
      </c>
      <c r="E108" s="273">
        <v>1642</v>
      </c>
      <c r="F108" s="247">
        <v>1642</v>
      </c>
      <c r="G108" s="247"/>
      <c r="H108" s="441">
        <v>2458</v>
      </c>
      <c r="I108" s="400">
        <f t="shared" ref="I108:I109" si="5">H108/F108</f>
        <v>1.4969549330085261</v>
      </c>
      <c r="J108" s="248" t="s">
        <v>127</v>
      </c>
    </row>
    <row r="109" spans="1:13" ht="12.75" customHeight="1" thickTop="1" x14ac:dyDescent="0.2">
      <c r="A109" s="225"/>
      <c r="B109" s="225"/>
      <c r="C109" s="225"/>
      <c r="D109" s="226"/>
      <c r="E109" s="274">
        <f>SUM(E108)</f>
        <v>1642</v>
      </c>
      <c r="F109" s="179">
        <f>SUM(F108)</f>
        <v>1642</v>
      </c>
      <c r="G109" s="179">
        <f>SUM(G108)</f>
        <v>0</v>
      </c>
      <c r="H109" s="442">
        <v>2458</v>
      </c>
      <c r="I109" s="401">
        <f t="shared" si="5"/>
        <v>1.4969549330085261</v>
      </c>
      <c r="J109" s="275"/>
    </row>
    <row r="110" spans="1:13" ht="12.75" customHeight="1" thickBot="1" x14ac:dyDescent="0.25">
      <c r="A110" s="217"/>
      <c r="B110" s="217"/>
      <c r="C110" s="217"/>
      <c r="D110" s="217"/>
      <c r="E110" s="276"/>
      <c r="F110" s="277"/>
      <c r="G110" s="277"/>
      <c r="H110" s="151"/>
      <c r="I110" s="52"/>
      <c r="J110" s="278"/>
    </row>
    <row r="111" spans="1:13" ht="12.75" customHeight="1" thickTop="1" thickBot="1" x14ac:dyDescent="0.25">
      <c r="A111" s="517" t="s">
        <v>128</v>
      </c>
      <c r="B111" s="518"/>
      <c r="C111" s="518"/>
      <c r="D111" s="518"/>
      <c r="E111" s="14">
        <f>E105+E109</f>
        <v>205608.5</v>
      </c>
      <c r="F111" s="14">
        <f>F105+F109</f>
        <v>213933.5</v>
      </c>
      <c r="G111" s="14">
        <f>G105+G109</f>
        <v>165046</v>
      </c>
      <c r="H111" s="443">
        <f t="shared" ref="H111" si="6">H105+H109</f>
        <v>271127.3</v>
      </c>
      <c r="I111" s="422">
        <f>H111/F111</f>
        <v>1.2673438241322654</v>
      </c>
      <c r="J111" s="402"/>
    </row>
    <row r="112" spans="1:13" ht="17.25" thickTop="1" x14ac:dyDescent="0.2">
      <c r="I112" s="421"/>
    </row>
  </sheetData>
  <mergeCells count="3">
    <mergeCell ref="A1:J1"/>
    <mergeCell ref="A105:D105"/>
    <mergeCell ref="A111:D111"/>
  </mergeCells>
  <pageMargins left="0.25" right="0.25" top="0.75" bottom="0.75" header="0.3" footer="0.3"/>
  <pageSetup paperSize="9" scale="65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2"/>
  <sheetViews>
    <sheetView topLeftCell="A192" zoomScale="160" zoomScaleNormal="160" workbookViewId="0">
      <selection activeCell="D164" sqref="D164"/>
    </sheetView>
  </sheetViews>
  <sheetFormatPr defaultColWidth="9.140625" defaultRowHeight="16.5" x14ac:dyDescent="0.2"/>
  <cols>
    <col min="1" max="1" width="9.42578125" style="27" customWidth="1"/>
    <col min="2" max="2" width="5.42578125" style="27" customWidth="1"/>
    <col min="3" max="3" width="13.140625" style="94" customWidth="1"/>
    <col min="4" max="4" width="5.42578125" style="27" customWidth="1"/>
    <col min="5" max="5" width="11.7109375" style="68" customWidth="1"/>
    <col min="6" max="9" width="11.7109375" style="69" customWidth="1"/>
    <col min="10" max="10" width="45" style="27" customWidth="1"/>
    <col min="11" max="11" width="2.28515625" style="27" customWidth="1"/>
    <col min="12" max="16384" width="9.140625" style="27"/>
  </cols>
  <sheetData>
    <row r="1" spans="1:12" ht="20.100000000000001" customHeight="1" thickBot="1" x14ac:dyDescent="0.25">
      <c r="A1" s="516" t="s">
        <v>129</v>
      </c>
      <c r="B1" s="516"/>
      <c r="C1" s="516"/>
      <c r="D1" s="516"/>
      <c r="E1" s="516"/>
      <c r="F1" s="516"/>
      <c r="G1" s="516"/>
      <c r="H1" s="516"/>
      <c r="I1" s="516"/>
      <c r="J1" s="516"/>
      <c r="K1" s="33"/>
    </row>
    <row r="2" spans="1:12" ht="22.35" customHeight="1" thickBot="1" x14ac:dyDescent="0.25">
      <c r="A2" s="17" t="s">
        <v>29</v>
      </c>
      <c r="B2" s="17" t="s">
        <v>130</v>
      </c>
      <c r="C2" s="18" t="s">
        <v>131</v>
      </c>
      <c r="D2" s="19" t="s">
        <v>31</v>
      </c>
      <c r="E2" s="20" t="s">
        <v>2</v>
      </c>
      <c r="F2" s="21" t="s">
        <v>3</v>
      </c>
      <c r="G2" s="21" t="s">
        <v>33</v>
      </c>
      <c r="H2" s="449" t="s">
        <v>132</v>
      </c>
      <c r="I2" s="153" t="s">
        <v>329</v>
      </c>
      <c r="J2" s="22"/>
      <c r="K2" s="33"/>
    </row>
    <row r="3" spans="1:12" ht="22.35" customHeight="1" thickBot="1" x14ac:dyDescent="0.25">
      <c r="A3" s="23"/>
      <c r="B3" s="23"/>
      <c r="C3" s="23"/>
      <c r="D3" s="23"/>
      <c r="E3" s="24">
        <v>2025</v>
      </c>
      <c r="F3" s="25">
        <v>2025</v>
      </c>
      <c r="G3" s="25">
        <v>2025</v>
      </c>
      <c r="H3" s="379">
        <v>2026</v>
      </c>
      <c r="I3" s="444" t="s">
        <v>34</v>
      </c>
      <c r="J3" s="26" t="s">
        <v>133</v>
      </c>
    </row>
    <row r="4" spans="1:12" ht="12.75" customHeight="1" x14ac:dyDescent="0.2">
      <c r="A4" s="55"/>
      <c r="B4" s="55"/>
      <c r="C4" s="55"/>
      <c r="D4" s="55"/>
      <c r="E4" s="56"/>
      <c r="F4" s="57"/>
      <c r="G4" s="57"/>
      <c r="H4" s="57"/>
      <c r="I4" s="57"/>
      <c r="J4" s="58"/>
      <c r="K4" s="59"/>
    </row>
    <row r="5" spans="1:12" ht="12.75" customHeight="1" x14ac:dyDescent="0.2">
      <c r="A5" s="158"/>
      <c r="B5" s="279" t="s">
        <v>134</v>
      </c>
      <c r="C5" s="279"/>
      <c r="D5" s="158"/>
      <c r="E5" s="280"/>
      <c r="F5" s="281"/>
      <c r="G5" s="281"/>
      <c r="J5" s="282"/>
      <c r="K5" s="59"/>
    </row>
    <row r="6" spans="1:12" ht="12.75" customHeight="1" x14ac:dyDescent="0.2">
      <c r="A6" s="283"/>
      <c r="B6" s="284"/>
      <c r="C6" s="284"/>
      <c r="D6" s="285">
        <v>1014</v>
      </c>
      <c r="E6" s="286">
        <v>30</v>
      </c>
      <c r="F6" s="287">
        <v>40</v>
      </c>
      <c r="G6" s="288">
        <v>40</v>
      </c>
      <c r="H6" s="450">
        <v>40</v>
      </c>
      <c r="I6" s="447">
        <f>H6/F6</f>
        <v>1</v>
      </c>
      <c r="J6" s="289" t="s">
        <v>135</v>
      </c>
      <c r="K6" s="59"/>
    </row>
    <row r="7" spans="1:12" ht="12.75" customHeight="1" thickBot="1" x14ac:dyDescent="0.25">
      <c r="A7" s="291"/>
      <c r="B7" s="292"/>
      <c r="C7" s="292"/>
      <c r="D7" s="60">
        <v>1032</v>
      </c>
      <c r="E7" s="293">
        <v>6</v>
      </c>
      <c r="F7" s="293">
        <v>6</v>
      </c>
      <c r="G7" s="294">
        <v>6</v>
      </c>
      <c r="H7" s="451">
        <v>6</v>
      </c>
      <c r="I7" s="448">
        <f>H7/F7</f>
        <v>1</v>
      </c>
      <c r="J7" s="295" t="s">
        <v>136</v>
      </c>
      <c r="K7" s="59"/>
      <c r="L7" s="69"/>
    </row>
    <row r="8" spans="1:12" ht="12.75" customHeight="1" thickTop="1" x14ac:dyDescent="0.2">
      <c r="A8" s="62"/>
      <c r="B8" s="63"/>
      <c r="C8" s="63"/>
      <c r="D8" s="64"/>
      <c r="E8" s="65">
        <f>SUM(E6:E7)</f>
        <v>36</v>
      </c>
      <c r="F8" s="65">
        <f>SUM(F6:F7)</f>
        <v>46</v>
      </c>
      <c r="G8" s="95">
        <f>SUM(G6:G7)</f>
        <v>46</v>
      </c>
      <c r="H8" s="452">
        <f>SUM(H6:H7)</f>
        <v>46</v>
      </c>
      <c r="I8" s="454">
        <f>H8/F8</f>
        <v>1</v>
      </c>
      <c r="J8" s="66"/>
      <c r="K8" s="59"/>
    </row>
    <row r="9" spans="1:12" ht="12.75" customHeight="1" x14ac:dyDescent="0.2">
      <c r="A9" s="55"/>
      <c r="B9" s="67"/>
      <c r="C9" s="67"/>
      <c r="D9" s="67"/>
      <c r="J9" s="70"/>
      <c r="K9" s="59"/>
    </row>
    <row r="10" spans="1:12" ht="12.75" customHeight="1" x14ac:dyDescent="0.2">
      <c r="A10" s="157"/>
      <c r="B10" s="279" t="s">
        <v>137</v>
      </c>
      <c r="C10" s="279"/>
      <c r="D10" s="158"/>
      <c r="E10" s="280"/>
      <c r="F10" s="281"/>
      <c r="G10" s="281"/>
      <c r="J10" s="162"/>
      <c r="K10" s="59"/>
    </row>
    <row r="11" spans="1:12" ht="12.75" customHeight="1" x14ac:dyDescent="0.2">
      <c r="A11" s="283"/>
      <c r="B11" s="284"/>
      <c r="C11" s="296"/>
      <c r="D11" s="285">
        <v>2141</v>
      </c>
      <c r="E11" s="297">
        <v>200</v>
      </c>
      <c r="F11" s="297">
        <v>200</v>
      </c>
      <c r="G11" s="288">
        <v>153</v>
      </c>
      <c r="H11" s="450">
        <v>200</v>
      </c>
      <c r="I11" s="447">
        <f t="shared" ref="I11:I38" si="0">H11/F11</f>
        <v>1</v>
      </c>
      <c r="J11" s="289" t="s">
        <v>138</v>
      </c>
      <c r="K11" s="59"/>
      <c r="L11" s="69"/>
    </row>
    <row r="12" spans="1:12" ht="12.75" customHeight="1" x14ac:dyDescent="0.2">
      <c r="A12" s="283"/>
      <c r="B12" s="284"/>
      <c r="C12" s="296">
        <v>2024003300</v>
      </c>
      <c r="D12" s="285">
        <v>2144</v>
      </c>
      <c r="E12" s="297">
        <v>100</v>
      </c>
      <c r="F12" s="297">
        <v>100</v>
      </c>
      <c r="G12" s="288">
        <v>13</v>
      </c>
      <c r="H12" s="450">
        <v>100</v>
      </c>
      <c r="I12" s="447">
        <f t="shared" si="0"/>
        <v>1</v>
      </c>
      <c r="J12" s="289" t="s">
        <v>139</v>
      </c>
      <c r="K12" s="59"/>
    </row>
    <row r="13" spans="1:12" ht="12.75" customHeight="1" x14ac:dyDescent="0.2">
      <c r="A13" s="283"/>
      <c r="B13" s="284"/>
      <c r="C13" s="296"/>
      <c r="D13" s="285">
        <v>2169</v>
      </c>
      <c r="E13" s="297">
        <v>25</v>
      </c>
      <c r="F13" s="297">
        <v>25</v>
      </c>
      <c r="G13" s="288">
        <v>0</v>
      </c>
      <c r="H13" s="450">
        <v>25</v>
      </c>
      <c r="I13" s="447">
        <f t="shared" si="0"/>
        <v>1</v>
      </c>
      <c r="J13" s="289" t="s">
        <v>140</v>
      </c>
      <c r="K13" s="59"/>
    </row>
    <row r="14" spans="1:12" ht="12.75" customHeight="1" x14ac:dyDescent="0.2">
      <c r="A14" s="283"/>
      <c r="B14" s="284"/>
      <c r="C14" s="296">
        <v>2019010000</v>
      </c>
      <c r="D14" s="285">
        <v>2212</v>
      </c>
      <c r="E14" s="300">
        <v>160</v>
      </c>
      <c r="F14" s="300">
        <v>160</v>
      </c>
      <c r="G14" s="302">
        <v>176</v>
      </c>
      <c r="H14" s="450">
        <v>70</v>
      </c>
      <c r="I14" s="447">
        <f t="shared" si="0"/>
        <v>0.4375</v>
      </c>
      <c r="J14" s="303" t="s">
        <v>141</v>
      </c>
      <c r="K14" s="59" t="s">
        <v>142</v>
      </c>
    </row>
    <row r="15" spans="1:12" ht="12.75" customHeight="1" x14ac:dyDescent="0.2">
      <c r="A15" s="283"/>
      <c r="B15" s="284"/>
      <c r="C15" s="296">
        <v>2010000000</v>
      </c>
      <c r="D15" s="285">
        <v>2212</v>
      </c>
      <c r="E15" s="297">
        <v>200</v>
      </c>
      <c r="F15" s="298">
        <v>217</v>
      </c>
      <c r="G15" s="288">
        <v>136</v>
      </c>
      <c r="H15" s="450">
        <v>200</v>
      </c>
      <c r="I15" s="447">
        <f t="shared" si="0"/>
        <v>0.92165898617511521</v>
      </c>
      <c r="J15" s="289" t="s">
        <v>143</v>
      </c>
      <c r="K15" s="59"/>
    </row>
    <row r="16" spans="1:12" ht="12.75" customHeight="1" x14ac:dyDescent="0.2">
      <c r="A16" s="283"/>
      <c r="B16" s="284"/>
      <c r="C16" s="296">
        <v>2019120000</v>
      </c>
      <c r="D16" s="285">
        <v>2212</v>
      </c>
      <c r="E16" s="297">
        <v>396</v>
      </c>
      <c r="F16" s="297">
        <v>396</v>
      </c>
      <c r="G16" s="288">
        <v>0</v>
      </c>
      <c r="H16" s="450">
        <v>321</v>
      </c>
      <c r="I16" s="447">
        <f t="shared" si="0"/>
        <v>0.81060606060606055</v>
      </c>
      <c r="J16" s="289" t="s">
        <v>331</v>
      </c>
      <c r="K16" s="59"/>
    </row>
    <row r="17" spans="1:11" ht="12.75" customHeight="1" x14ac:dyDescent="0.2">
      <c r="A17" s="157"/>
      <c r="B17" s="284"/>
      <c r="C17" s="296">
        <v>2020000400</v>
      </c>
      <c r="D17" s="285">
        <v>2212</v>
      </c>
      <c r="E17" s="300"/>
      <c r="F17" s="301">
        <v>12</v>
      </c>
      <c r="G17" s="302"/>
      <c r="H17" s="450">
        <v>20</v>
      </c>
      <c r="I17" s="447">
        <f t="shared" si="0"/>
        <v>1.6666666666666667</v>
      </c>
      <c r="J17" s="303" t="s">
        <v>144</v>
      </c>
      <c r="K17" s="59"/>
    </row>
    <row r="18" spans="1:11" ht="12.75" customHeight="1" x14ac:dyDescent="0.2">
      <c r="A18" s="157"/>
      <c r="B18" s="284"/>
      <c r="C18" s="296">
        <v>2020000500</v>
      </c>
      <c r="D18" s="285">
        <v>2212</v>
      </c>
      <c r="E18" s="300">
        <v>250</v>
      </c>
      <c r="F18" s="300">
        <v>250</v>
      </c>
      <c r="G18" s="302">
        <v>53</v>
      </c>
      <c r="H18" s="450">
        <v>1500</v>
      </c>
      <c r="I18" s="447">
        <f t="shared" si="0"/>
        <v>6</v>
      </c>
      <c r="J18" s="303" t="s">
        <v>145</v>
      </c>
      <c r="K18" s="59"/>
    </row>
    <row r="19" spans="1:11" ht="12.75" customHeight="1" x14ac:dyDescent="0.2">
      <c r="A19" s="283"/>
      <c r="B19" s="284"/>
      <c r="C19" s="296"/>
      <c r="D19" s="285">
        <v>2219</v>
      </c>
      <c r="E19" s="297">
        <v>60</v>
      </c>
      <c r="F19" s="298">
        <v>62</v>
      </c>
      <c r="G19" s="288">
        <v>25</v>
      </c>
      <c r="H19" s="450">
        <v>62</v>
      </c>
      <c r="I19" s="447">
        <f t="shared" si="0"/>
        <v>1</v>
      </c>
      <c r="J19" s="289" t="s">
        <v>146</v>
      </c>
      <c r="K19" s="59"/>
    </row>
    <row r="20" spans="1:11" ht="12.75" customHeight="1" x14ac:dyDescent="0.2">
      <c r="A20" s="283"/>
      <c r="B20" s="284"/>
      <c r="C20" s="296">
        <v>2019102000</v>
      </c>
      <c r="D20" s="285">
        <v>2219</v>
      </c>
      <c r="E20" s="300">
        <v>0</v>
      </c>
      <c r="F20" s="301">
        <v>1562</v>
      </c>
      <c r="G20" s="302">
        <v>1515</v>
      </c>
      <c r="H20" s="450">
        <v>150</v>
      </c>
      <c r="I20" s="447">
        <f t="shared" si="0"/>
        <v>9.6030729833546741E-2</v>
      </c>
      <c r="J20" s="303" t="s">
        <v>147</v>
      </c>
      <c r="K20" s="59" t="s">
        <v>142</v>
      </c>
    </row>
    <row r="21" spans="1:11" ht="12.75" customHeight="1" x14ac:dyDescent="0.2">
      <c r="A21" s="283"/>
      <c r="B21" s="284"/>
      <c r="C21" s="159">
        <v>2020001000</v>
      </c>
      <c r="D21" s="285">
        <v>2219</v>
      </c>
      <c r="E21" s="300">
        <v>7500</v>
      </c>
      <c r="F21" s="301">
        <v>4247</v>
      </c>
      <c r="G21" s="302">
        <v>4357</v>
      </c>
      <c r="H21" s="450">
        <v>3500</v>
      </c>
      <c r="I21" s="447">
        <f t="shared" si="0"/>
        <v>0.82411113727336949</v>
      </c>
      <c r="J21" s="303" t="s">
        <v>148</v>
      </c>
      <c r="K21" s="59"/>
    </row>
    <row r="22" spans="1:11" ht="12.75" customHeight="1" x14ac:dyDescent="0.2">
      <c r="A22" s="283"/>
      <c r="B22" s="284"/>
      <c r="C22" s="159">
        <v>2020001000</v>
      </c>
      <c r="D22" s="285">
        <v>2219</v>
      </c>
      <c r="E22" s="297"/>
      <c r="F22" s="297">
        <v>422</v>
      </c>
      <c r="G22" s="299">
        <v>802</v>
      </c>
      <c r="H22" s="450">
        <v>600</v>
      </c>
      <c r="I22" s="447">
        <f t="shared" si="0"/>
        <v>1.4218009478672986</v>
      </c>
      <c r="J22" s="289" t="s">
        <v>149</v>
      </c>
      <c r="K22" s="59"/>
    </row>
    <row r="23" spans="1:11" ht="12.75" customHeight="1" x14ac:dyDescent="0.2">
      <c r="A23" s="283"/>
      <c r="B23" s="284"/>
      <c r="C23" s="296">
        <v>2019290000</v>
      </c>
      <c r="D23" s="285">
        <v>2219</v>
      </c>
      <c r="E23" s="300">
        <v>0</v>
      </c>
      <c r="F23" s="301">
        <v>48929</v>
      </c>
      <c r="G23" s="302">
        <v>39718</v>
      </c>
      <c r="H23" s="450">
        <v>50</v>
      </c>
      <c r="I23" s="447">
        <f t="shared" si="0"/>
        <v>1.0218888593676553E-3</v>
      </c>
      <c r="J23" s="303" t="s">
        <v>150</v>
      </c>
      <c r="K23" s="59"/>
    </row>
    <row r="24" spans="1:11" ht="12.75" customHeight="1" x14ac:dyDescent="0.2">
      <c r="A24" s="283"/>
      <c r="B24" s="284"/>
      <c r="C24" s="296">
        <v>2021002600</v>
      </c>
      <c r="D24" s="285">
        <v>2219</v>
      </c>
      <c r="E24" s="300">
        <v>50</v>
      </c>
      <c r="F24" s="300">
        <v>50</v>
      </c>
      <c r="G24" s="302">
        <v>0</v>
      </c>
      <c r="H24" s="450">
        <v>50</v>
      </c>
      <c r="I24" s="447">
        <f t="shared" si="0"/>
        <v>1</v>
      </c>
      <c r="J24" s="303" t="s">
        <v>151</v>
      </c>
      <c r="K24" s="59"/>
    </row>
    <row r="25" spans="1:11" ht="12.75" customHeight="1" x14ac:dyDescent="0.2">
      <c r="A25" s="283"/>
      <c r="B25" s="284"/>
      <c r="C25" s="296">
        <v>2021003200</v>
      </c>
      <c r="D25" s="285">
        <v>2219</v>
      </c>
      <c r="E25" s="300"/>
      <c r="F25" s="300"/>
      <c r="G25" s="302">
        <v>72</v>
      </c>
      <c r="H25" s="450">
        <v>350</v>
      </c>
      <c r="I25" s="447" t="s">
        <v>305</v>
      </c>
      <c r="J25" s="303" t="s">
        <v>152</v>
      </c>
      <c r="K25" s="59"/>
    </row>
    <row r="26" spans="1:11" ht="12.75" customHeight="1" x14ac:dyDescent="0.2">
      <c r="A26" s="283"/>
      <c r="B26" s="284"/>
      <c r="C26" s="296">
        <v>2021003500</v>
      </c>
      <c r="D26" s="285">
        <v>2219</v>
      </c>
      <c r="E26" s="300"/>
      <c r="F26" s="300"/>
      <c r="G26" s="302">
        <v>70</v>
      </c>
      <c r="H26" s="450">
        <v>1200</v>
      </c>
      <c r="I26" s="447" t="s">
        <v>305</v>
      </c>
      <c r="J26" s="303" t="s">
        <v>153</v>
      </c>
      <c r="K26" s="59"/>
    </row>
    <row r="27" spans="1:11" ht="12.75" customHeight="1" x14ac:dyDescent="0.2">
      <c r="A27" s="283"/>
      <c r="B27" s="284"/>
      <c r="C27" s="296">
        <v>2023000100</v>
      </c>
      <c r="D27" s="285">
        <v>2219</v>
      </c>
      <c r="E27" s="300"/>
      <c r="F27" s="300"/>
      <c r="G27" s="302">
        <v>14</v>
      </c>
      <c r="H27" s="450">
        <v>3300</v>
      </c>
      <c r="I27" s="447" t="s">
        <v>305</v>
      </c>
      <c r="J27" s="303" t="s">
        <v>154</v>
      </c>
      <c r="K27" s="59"/>
    </row>
    <row r="28" spans="1:11" ht="12.75" customHeight="1" x14ac:dyDescent="0.2">
      <c r="A28" s="283"/>
      <c r="B28" s="284"/>
      <c r="C28" s="296">
        <v>2023000200</v>
      </c>
      <c r="D28" s="285">
        <v>2219</v>
      </c>
      <c r="E28" s="300"/>
      <c r="F28" s="300"/>
      <c r="G28" s="302">
        <v>14</v>
      </c>
      <c r="H28" s="450">
        <v>3300</v>
      </c>
      <c r="I28" s="447" t="s">
        <v>305</v>
      </c>
      <c r="J28" s="303" t="s">
        <v>155</v>
      </c>
      <c r="K28" s="59"/>
    </row>
    <row r="29" spans="1:11" ht="12.75" customHeight="1" x14ac:dyDescent="0.2">
      <c r="A29" s="283"/>
      <c r="B29" s="306"/>
      <c r="C29" s="296">
        <v>2024001300</v>
      </c>
      <c r="D29" s="285">
        <v>2219</v>
      </c>
      <c r="E29" s="300">
        <v>1960</v>
      </c>
      <c r="F29" s="300">
        <v>1960</v>
      </c>
      <c r="G29" s="302">
        <v>103</v>
      </c>
      <c r="H29" s="450">
        <v>2400</v>
      </c>
      <c r="I29" s="447">
        <f t="shared" si="0"/>
        <v>1.2244897959183674</v>
      </c>
      <c r="J29" s="303" t="s">
        <v>156</v>
      </c>
      <c r="K29" s="59"/>
    </row>
    <row r="30" spans="1:11" ht="12.75" customHeight="1" x14ac:dyDescent="0.2">
      <c r="A30" s="283"/>
      <c r="B30" s="284"/>
      <c r="C30" s="296">
        <v>2024001400</v>
      </c>
      <c r="D30" s="285">
        <v>2219</v>
      </c>
      <c r="E30" s="300">
        <v>3000</v>
      </c>
      <c r="F30" s="301">
        <v>2200</v>
      </c>
      <c r="G30" s="302">
        <v>172</v>
      </c>
      <c r="H30" s="450">
        <v>150</v>
      </c>
      <c r="I30" s="447">
        <f t="shared" si="0"/>
        <v>6.8181818181818177E-2</v>
      </c>
      <c r="J30" s="303" t="s">
        <v>157</v>
      </c>
      <c r="K30" s="59"/>
    </row>
    <row r="31" spans="1:11" ht="12.75" customHeight="1" x14ac:dyDescent="0.2">
      <c r="A31" s="283"/>
      <c r="B31" s="284"/>
      <c r="C31" s="296">
        <v>2024002000</v>
      </c>
      <c r="D31" s="285">
        <v>2219</v>
      </c>
      <c r="E31" s="300">
        <v>150</v>
      </c>
      <c r="F31" s="300">
        <v>150</v>
      </c>
      <c r="G31" s="302">
        <v>0</v>
      </c>
      <c r="H31" s="450">
        <v>101</v>
      </c>
      <c r="I31" s="447">
        <f t="shared" si="0"/>
        <v>0.67333333333333334</v>
      </c>
      <c r="J31" s="303" t="s">
        <v>158</v>
      </c>
      <c r="K31" s="59"/>
    </row>
    <row r="32" spans="1:11" ht="12.75" customHeight="1" x14ac:dyDescent="0.2">
      <c r="A32" s="145" t="s">
        <v>159</v>
      </c>
      <c r="B32" s="105"/>
      <c r="C32" s="108">
        <v>2025000021</v>
      </c>
      <c r="D32" s="290">
        <v>2219</v>
      </c>
      <c r="E32" s="300"/>
      <c r="F32" s="300">
        <v>340</v>
      </c>
      <c r="G32" s="136">
        <v>62</v>
      </c>
      <c r="H32" s="451">
        <v>278</v>
      </c>
      <c r="I32" s="447">
        <f t="shared" si="0"/>
        <v>0.81764705882352939</v>
      </c>
      <c r="J32" s="107" t="s">
        <v>160</v>
      </c>
      <c r="K32" s="59"/>
    </row>
    <row r="33" spans="1:12" ht="12.75" customHeight="1" x14ac:dyDescent="0.2">
      <c r="A33" s="104"/>
      <c r="B33" s="105"/>
      <c r="C33" s="108">
        <v>2025000024</v>
      </c>
      <c r="D33" s="290">
        <v>2219</v>
      </c>
      <c r="E33" s="300"/>
      <c r="F33" s="300"/>
      <c r="G33" s="136">
        <v>20</v>
      </c>
      <c r="H33" s="451">
        <v>100</v>
      </c>
      <c r="I33" s="447" t="s">
        <v>305</v>
      </c>
      <c r="J33" s="107" t="s">
        <v>161</v>
      </c>
      <c r="K33" s="59"/>
    </row>
    <row r="34" spans="1:12" ht="12.75" customHeight="1" x14ac:dyDescent="0.2">
      <c r="A34" s="104"/>
      <c r="B34" s="105"/>
      <c r="C34" s="108"/>
      <c r="D34" s="290">
        <v>2221</v>
      </c>
      <c r="E34" s="300"/>
      <c r="F34" s="301">
        <v>156</v>
      </c>
      <c r="G34" s="136">
        <v>165</v>
      </c>
      <c r="H34" s="451">
        <v>90</v>
      </c>
      <c r="I34" s="447">
        <f t="shared" si="0"/>
        <v>0.57692307692307687</v>
      </c>
      <c r="J34" s="107" t="s">
        <v>162</v>
      </c>
      <c r="K34" s="59"/>
    </row>
    <row r="35" spans="1:12" ht="12.75" customHeight="1" x14ac:dyDescent="0.2">
      <c r="A35" s="104"/>
      <c r="B35" s="105"/>
      <c r="C35" s="108">
        <v>2021000700</v>
      </c>
      <c r="D35" s="290">
        <v>2310</v>
      </c>
      <c r="E35" s="300">
        <v>10000</v>
      </c>
      <c r="F35" s="301">
        <v>10073</v>
      </c>
      <c r="G35" s="136">
        <v>8336</v>
      </c>
      <c r="H35" s="451">
        <v>7000</v>
      </c>
      <c r="I35" s="447">
        <f t="shared" si="0"/>
        <v>0.69492703266157052</v>
      </c>
      <c r="J35" s="107" t="s">
        <v>332</v>
      </c>
      <c r="K35" s="59"/>
    </row>
    <row r="36" spans="1:12" ht="12.75" customHeight="1" x14ac:dyDescent="0.2">
      <c r="A36" s="104"/>
      <c r="B36" s="105"/>
      <c r="C36" s="108">
        <v>2021000700</v>
      </c>
      <c r="D36" s="290">
        <v>2310</v>
      </c>
      <c r="E36" s="297"/>
      <c r="F36" s="298">
        <v>492</v>
      </c>
      <c r="G36" s="109">
        <v>522</v>
      </c>
      <c r="H36" s="451">
        <v>720</v>
      </c>
      <c r="I36" s="447">
        <f t="shared" si="0"/>
        <v>1.4634146341463414</v>
      </c>
      <c r="J36" s="106" t="s">
        <v>163</v>
      </c>
      <c r="K36" s="59"/>
    </row>
    <row r="37" spans="1:12" ht="12.75" customHeight="1" x14ac:dyDescent="0.2">
      <c r="A37" s="104"/>
      <c r="B37" s="105"/>
      <c r="C37" s="108">
        <v>2021000700</v>
      </c>
      <c r="D37" s="290">
        <v>2310</v>
      </c>
      <c r="E37" s="297"/>
      <c r="F37" s="298"/>
      <c r="G37" s="109">
        <v>50</v>
      </c>
      <c r="H37" s="451">
        <v>120</v>
      </c>
      <c r="I37" s="447" t="s">
        <v>305</v>
      </c>
      <c r="J37" s="106" t="s">
        <v>164</v>
      </c>
      <c r="K37" s="59"/>
    </row>
    <row r="38" spans="1:12" ht="12.75" customHeight="1" thickBot="1" x14ac:dyDescent="0.25">
      <c r="A38" s="283"/>
      <c r="B38" s="284"/>
      <c r="C38" s="296">
        <v>2020001800</v>
      </c>
      <c r="D38" s="285">
        <v>2321</v>
      </c>
      <c r="E38" s="300">
        <v>200</v>
      </c>
      <c r="F38" s="300">
        <v>372</v>
      </c>
      <c r="G38" s="302">
        <v>109</v>
      </c>
      <c r="H38" s="450">
        <v>300</v>
      </c>
      <c r="I38" s="447">
        <f t="shared" si="0"/>
        <v>0.80645161290322576</v>
      </c>
      <c r="J38" s="303" t="s">
        <v>165</v>
      </c>
      <c r="K38" s="59"/>
    </row>
    <row r="39" spans="1:12" ht="12.75" customHeight="1" thickTop="1" x14ac:dyDescent="0.2">
      <c r="A39" s="307"/>
      <c r="B39" s="308"/>
      <c r="C39" s="308"/>
      <c r="D39" s="309"/>
      <c r="E39" s="65">
        <f>SUM(E11:E38)</f>
        <v>24251</v>
      </c>
      <c r="F39" s="65">
        <f>SUM(F11:F38)</f>
        <v>72375</v>
      </c>
      <c r="G39" s="310">
        <f>SUM(G11:G38)</f>
        <v>56657</v>
      </c>
      <c r="H39" s="452">
        <f>SUM(H11:H38)</f>
        <v>26257</v>
      </c>
      <c r="I39" s="455">
        <v>0.36</v>
      </c>
      <c r="J39" s="311"/>
      <c r="K39" s="71"/>
    </row>
    <row r="40" spans="1:12" ht="12.75" customHeight="1" x14ac:dyDescent="0.2">
      <c r="A40" s="55"/>
      <c r="B40" s="67"/>
      <c r="C40" s="67"/>
      <c r="D40" s="67"/>
      <c r="J40" s="70"/>
      <c r="K40" s="71"/>
    </row>
    <row r="41" spans="1:12" ht="12.75" customHeight="1" x14ac:dyDescent="0.2">
      <c r="A41" s="55"/>
      <c r="B41" s="74" t="s">
        <v>166</v>
      </c>
      <c r="C41" s="74"/>
      <c r="D41" s="67"/>
      <c r="J41" s="70"/>
      <c r="K41" s="71"/>
    </row>
    <row r="42" spans="1:12" ht="12.75" customHeight="1" x14ac:dyDescent="0.2">
      <c r="A42" s="312" t="s">
        <v>167</v>
      </c>
      <c r="B42" s="284"/>
      <c r="C42" s="296">
        <v>5030000000</v>
      </c>
      <c r="D42" s="285">
        <v>3111</v>
      </c>
      <c r="E42" s="297">
        <v>1620</v>
      </c>
      <c r="F42" s="297">
        <v>1620</v>
      </c>
      <c r="G42" s="456">
        <v>1352</v>
      </c>
      <c r="H42" s="450">
        <v>5038</v>
      </c>
      <c r="I42" s="447">
        <f>H42/F42</f>
        <v>3.1098765432098765</v>
      </c>
      <c r="J42" s="289" t="s">
        <v>330</v>
      </c>
      <c r="K42" s="59"/>
    </row>
    <row r="43" spans="1:12" ht="12.75" customHeight="1" x14ac:dyDescent="0.2">
      <c r="A43" s="283"/>
      <c r="B43" s="284"/>
      <c r="C43" s="296">
        <v>2022050300</v>
      </c>
      <c r="D43" s="285">
        <v>3111</v>
      </c>
      <c r="E43" s="300">
        <v>100</v>
      </c>
      <c r="F43" s="300">
        <v>100</v>
      </c>
      <c r="G43" s="457">
        <v>0</v>
      </c>
      <c r="H43" s="450">
        <v>100</v>
      </c>
      <c r="I43" s="447">
        <f t="shared" ref="I43:I84" si="1">H43/F43</f>
        <v>1</v>
      </c>
      <c r="J43" s="303" t="s">
        <v>168</v>
      </c>
      <c r="K43" s="59"/>
      <c r="L43" s="69"/>
    </row>
    <row r="44" spans="1:12" ht="12.75" customHeight="1" x14ac:dyDescent="0.2">
      <c r="A44" s="283"/>
      <c r="B44" s="284"/>
      <c r="C44" s="296">
        <v>2024050300</v>
      </c>
      <c r="D44" s="285">
        <v>3111</v>
      </c>
      <c r="E44" s="300"/>
      <c r="F44" s="301">
        <v>50</v>
      </c>
      <c r="G44" s="457">
        <v>650</v>
      </c>
      <c r="H44" s="450">
        <v>30000</v>
      </c>
      <c r="I44" s="447">
        <f t="shared" si="1"/>
        <v>600</v>
      </c>
      <c r="J44" s="303" t="s">
        <v>333</v>
      </c>
      <c r="K44" s="59"/>
    </row>
    <row r="45" spans="1:12" ht="12.75" customHeight="1" x14ac:dyDescent="0.2">
      <c r="A45" s="283"/>
      <c r="B45" s="284"/>
      <c r="C45" s="296"/>
      <c r="D45" s="285">
        <v>3113</v>
      </c>
      <c r="E45" s="297">
        <v>4650</v>
      </c>
      <c r="F45" s="298">
        <v>4810</v>
      </c>
      <c r="G45" s="456">
        <v>3875</v>
      </c>
      <c r="H45" s="450">
        <v>12037</v>
      </c>
      <c r="I45" s="447">
        <f t="shared" si="1"/>
        <v>2.5024948024948026</v>
      </c>
      <c r="J45" s="289" t="s">
        <v>169</v>
      </c>
      <c r="K45" s="59"/>
    </row>
    <row r="46" spans="1:12" ht="12.75" customHeight="1" x14ac:dyDescent="0.2">
      <c r="A46" s="313"/>
      <c r="B46" s="284"/>
      <c r="C46" s="296"/>
      <c r="D46" s="285">
        <v>3113</v>
      </c>
      <c r="E46" s="297">
        <v>35</v>
      </c>
      <c r="F46" s="297">
        <v>35</v>
      </c>
      <c r="G46" s="456">
        <v>23</v>
      </c>
      <c r="H46" s="450">
        <v>25</v>
      </c>
      <c r="I46" s="447">
        <f t="shared" si="1"/>
        <v>0.7142857142857143</v>
      </c>
      <c r="J46" s="289" t="s">
        <v>170</v>
      </c>
      <c r="K46" s="59"/>
    </row>
    <row r="47" spans="1:12" ht="12.75" customHeight="1" x14ac:dyDescent="0.2">
      <c r="A47" s="313"/>
      <c r="B47" s="284"/>
      <c r="C47" s="296">
        <v>2025000020</v>
      </c>
      <c r="D47" s="285">
        <v>3113</v>
      </c>
      <c r="E47" s="300"/>
      <c r="F47" s="301">
        <v>157</v>
      </c>
      <c r="G47" s="457">
        <v>134</v>
      </c>
      <c r="H47" s="450">
        <v>100</v>
      </c>
      <c r="I47" s="447">
        <f t="shared" si="1"/>
        <v>0.63694267515923564</v>
      </c>
      <c r="J47" s="303" t="s">
        <v>171</v>
      </c>
      <c r="K47" s="59"/>
    </row>
    <row r="48" spans="1:12" ht="12.75" customHeight="1" x14ac:dyDescent="0.2">
      <c r="A48" s="283"/>
      <c r="B48" s="284"/>
      <c r="C48" s="296"/>
      <c r="D48" s="285">
        <v>3231</v>
      </c>
      <c r="E48" s="297">
        <v>1100</v>
      </c>
      <c r="F48" s="297">
        <v>1100</v>
      </c>
      <c r="G48" s="456">
        <v>917</v>
      </c>
      <c r="H48" s="450">
        <v>2046</v>
      </c>
      <c r="I48" s="447">
        <f t="shared" si="1"/>
        <v>1.86</v>
      </c>
      <c r="J48" s="289" t="s">
        <v>172</v>
      </c>
      <c r="K48" s="59"/>
    </row>
    <row r="49" spans="1:11" ht="12.75" customHeight="1" x14ac:dyDescent="0.2">
      <c r="A49" s="157"/>
      <c r="B49" s="158"/>
      <c r="C49" s="159">
        <v>2025000022</v>
      </c>
      <c r="D49" s="160">
        <v>3231</v>
      </c>
      <c r="E49" s="300"/>
      <c r="F49" s="301">
        <v>100</v>
      </c>
      <c r="G49" s="304">
        <v>102</v>
      </c>
      <c r="H49" s="453">
        <v>30</v>
      </c>
      <c r="I49" s="447">
        <f t="shared" si="1"/>
        <v>0.3</v>
      </c>
      <c r="J49" s="305" t="s">
        <v>173</v>
      </c>
      <c r="K49" s="59"/>
    </row>
    <row r="50" spans="1:11" ht="12.75" customHeight="1" x14ac:dyDescent="0.2">
      <c r="A50" s="157"/>
      <c r="B50" s="158"/>
      <c r="C50" s="159">
        <v>2023323100</v>
      </c>
      <c r="D50" s="160">
        <v>3231</v>
      </c>
      <c r="E50" s="300">
        <v>350</v>
      </c>
      <c r="F50" s="300">
        <v>350</v>
      </c>
      <c r="G50" s="304">
        <v>36</v>
      </c>
      <c r="H50" s="453">
        <v>50</v>
      </c>
      <c r="I50" s="447">
        <f t="shared" si="1"/>
        <v>0.14285714285714285</v>
      </c>
      <c r="J50" s="305" t="s">
        <v>174</v>
      </c>
      <c r="K50" s="59"/>
    </row>
    <row r="51" spans="1:11" ht="12.75" customHeight="1" x14ac:dyDescent="0.2">
      <c r="A51" s="283"/>
      <c r="B51" s="284"/>
      <c r="C51" s="296"/>
      <c r="D51" s="285">
        <v>3299</v>
      </c>
      <c r="E51" s="297">
        <v>100</v>
      </c>
      <c r="F51" s="297">
        <v>100</v>
      </c>
      <c r="G51" s="456">
        <v>39</v>
      </c>
      <c r="H51" s="450">
        <v>60</v>
      </c>
      <c r="I51" s="447">
        <f t="shared" si="1"/>
        <v>0.6</v>
      </c>
      <c r="J51" s="289" t="s">
        <v>54</v>
      </c>
      <c r="K51" s="59"/>
    </row>
    <row r="52" spans="1:11" ht="12.75" customHeight="1" x14ac:dyDescent="0.2">
      <c r="A52" s="55"/>
      <c r="B52" s="67"/>
      <c r="C52" s="159"/>
      <c r="D52" s="160">
        <v>3319</v>
      </c>
      <c r="E52" s="297">
        <v>50</v>
      </c>
      <c r="F52" s="297">
        <v>50</v>
      </c>
      <c r="G52" s="161">
        <v>42</v>
      </c>
      <c r="H52" s="453">
        <v>50</v>
      </c>
      <c r="I52" s="447">
        <f t="shared" si="1"/>
        <v>1</v>
      </c>
      <c r="J52" s="162" t="s">
        <v>175</v>
      </c>
      <c r="K52" s="59"/>
    </row>
    <row r="53" spans="1:11" ht="12.75" customHeight="1" x14ac:dyDescent="0.2">
      <c r="A53" s="104"/>
      <c r="B53" s="105"/>
      <c r="C53" s="108"/>
      <c r="D53" s="290">
        <v>3319</v>
      </c>
      <c r="E53" s="297">
        <v>12</v>
      </c>
      <c r="F53" s="297">
        <v>12</v>
      </c>
      <c r="G53" s="445">
        <v>31</v>
      </c>
      <c r="H53" s="450">
        <v>34</v>
      </c>
      <c r="I53" s="447">
        <f t="shared" si="1"/>
        <v>2.8333333333333335</v>
      </c>
      <c r="J53" s="289" t="s">
        <v>176</v>
      </c>
      <c r="K53" s="59"/>
    </row>
    <row r="54" spans="1:11" ht="12.75" customHeight="1" x14ac:dyDescent="0.2">
      <c r="A54" s="104"/>
      <c r="B54" s="105"/>
      <c r="C54" s="108">
        <v>2020331900</v>
      </c>
      <c r="D54" s="290">
        <v>3319</v>
      </c>
      <c r="E54" s="300">
        <v>1925</v>
      </c>
      <c r="F54" s="300">
        <v>1925</v>
      </c>
      <c r="G54" s="304">
        <v>14</v>
      </c>
      <c r="H54" s="453">
        <v>0</v>
      </c>
      <c r="I54" s="447">
        <f t="shared" si="1"/>
        <v>0</v>
      </c>
      <c r="J54" s="305" t="s">
        <v>334</v>
      </c>
      <c r="K54" s="59"/>
    </row>
    <row r="55" spans="1:11" ht="12.75" customHeight="1" x14ac:dyDescent="0.2">
      <c r="A55" s="283"/>
      <c r="B55" s="284"/>
      <c r="C55" s="296">
        <v>2025000031</v>
      </c>
      <c r="D55" s="285">
        <v>3322</v>
      </c>
      <c r="E55" s="297"/>
      <c r="F55" s="297">
        <v>80</v>
      </c>
      <c r="G55" s="330">
        <v>69</v>
      </c>
      <c r="H55" s="453">
        <v>1300</v>
      </c>
      <c r="I55" s="447">
        <f t="shared" si="1"/>
        <v>16.25</v>
      </c>
      <c r="J55" s="162" t="s">
        <v>335</v>
      </c>
      <c r="K55" s="59"/>
    </row>
    <row r="56" spans="1:11" ht="12.75" customHeight="1" x14ac:dyDescent="0.2">
      <c r="A56" s="283"/>
      <c r="B56" s="284"/>
      <c r="C56" s="296">
        <v>34054</v>
      </c>
      <c r="D56" s="285">
        <v>3322</v>
      </c>
      <c r="E56" s="297"/>
      <c r="F56" s="297">
        <v>1360</v>
      </c>
      <c r="G56" s="161">
        <v>1360</v>
      </c>
      <c r="H56" s="453">
        <v>0</v>
      </c>
      <c r="I56" s="447">
        <f t="shared" si="1"/>
        <v>0</v>
      </c>
      <c r="J56" s="162" t="s">
        <v>177</v>
      </c>
      <c r="K56" s="59"/>
    </row>
    <row r="57" spans="1:11" ht="12.75" customHeight="1" x14ac:dyDescent="0.2">
      <c r="A57" s="283"/>
      <c r="B57" s="284"/>
      <c r="C57" s="296"/>
      <c r="D57" s="285">
        <v>3322</v>
      </c>
      <c r="E57" s="297">
        <v>1000</v>
      </c>
      <c r="F57" s="297">
        <v>1000</v>
      </c>
      <c r="G57" s="456">
        <v>904</v>
      </c>
      <c r="H57" s="450">
        <v>800</v>
      </c>
      <c r="I57" s="447">
        <f t="shared" si="1"/>
        <v>0.8</v>
      </c>
      <c r="J57" s="289" t="s">
        <v>178</v>
      </c>
      <c r="K57" s="71"/>
    </row>
    <row r="58" spans="1:11" ht="12.75" customHeight="1" x14ac:dyDescent="0.2">
      <c r="A58" s="283"/>
      <c r="B58" s="284"/>
      <c r="C58" s="296"/>
      <c r="D58" s="285">
        <v>3341</v>
      </c>
      <c r="E58" s="297">
        <v>10</v>
      </c>
      <c r="F58" s="297">
        <v>10</v>
      </c>
      <c r="G58" s="456">
        <v>0</v>
      </c>
      <c r="H58" s="450">
        <v>10</v>
      </c>
      <c r="I58" s="447">
        <f t="shared" si="1"/>
        <v>1</v>
      </c>
      <c r="J58" s="289" t="s">
        <v>179</v>
      </c>
      <c r="K58" s="59"/>
    </row>
    <row r="59" spans="1:11" ht="12.75" customHeight="1" x14ac:dyDescent="0.2">
      <c r="A59" s="104"/>
      <c r="B59" s="105"/>
      <c r="C59" s="108"/>
      <c r="D59" s="290">
        <v>3349</v>
      </c>
      <c r="E59" s="297">
        <v>210</v>
      </c>
      <c r="F59" s="297">
        <v>210</v>
      </c>
      <c r="G59" s="181">
        <v>171</v>
      </c>
      <c r="H59" s="451">
        <v>230</v>
      </c>
      <c r="I59" s="447">
        <f t="shared" si="1"/>
        <v>1.0952380952380953</v>
      </c>
      <c r="J59" s="106" t="s">
        <v>180</v>
      </c>
      <c r="K59" s="71"/>
    </row>
    <row r="60" spans="1:11" ht="12.75" customHeight="1" x14ac:dyDescent="0.2">
      <c r="A60" s="314"/>
      <c r="B60" s="315">
        <v>3392</v>
      </c>
      <c r="C60" s="316"/>
      <c r="D60" s="317">
        <v>3392</v>
      </c>
      <c r="E60" s="297">
        <v>8000</v>
      </c>
      <c r="F60" s="298">
        <v>9138</v>
      </c>
      <c r="G60" s="445">
        <v>7110</v>
      </c>
      <c r="H60" s="450">
        <v>9500</v>
      </c>
      <c r="I60" s="447">
        <f t="shared" si="1"/>
        <v>1.039614795360035</v>
      </c>
      <c r="J60" s="289" t="s">
        <v>181</v>
      </c>
      <c r="K60" s="59"/>
    </row>
    <row r="61" spans="1:11" ht="12.75" customHeight="1" x14ac:dyDescent="0.2">
      <c r="A61" s="314"/>
      <c r="B61" s="318"/>
      <c r="C61" s="316">
        <v>2022331400</v>
      </c>
      <c r="D61" s="317">
        <v>3392</v>
      </c>
      <c r="E61" s="300">
        <v>3000</v>
      </c>
      <c r="F61" s="301">
        <v>8345</v>
      </c>
      <c r="G61" s="457">
        <v>5432</v>
      </c>
      <c r="H61" s="450">
        <v>1100</v>
      </c>
      <c r="I61" s="447">
        <f t="shared" si="1"/>
        <v>0.13181545835829839</v>
      </c>
      <c r="J61" s="303" t="s">
        <v>336</v>
      </c>
      <c r="K61" s="59"/>
    </row>
    <row r="62" spans="1:11" ht="12.75" customHeight="1" x14ac:dyDescent="0.2">
      <c r="A62" s="314"/>
      <c r="B62" s="315"/>
      <c r="C62" s="316">
        <v>4124000000</v>
      </c>
      <c r="D62" s="317">
        <v>3392</v>
      </c>
      <c r="E62" s="297">
        <v>800</v>
      </c>
      <c r="F62" s="297">
        <v>800</v>
      </c>
      <c r="G62" s="445">
        <v>780</v>
      </c>
      <c r="H62" s="450">
        <v>800</v>
      </c>
      <c r="I62" s="447">
        <f t="shared" si="1"/>
        <v>1</v>
      </c>
      <c r="J62" s="289" t="s">
        <v>182</v>
      </c>
      <c r="K62" s="59"/>
    </row>
    <row r="63" spans="1:11" ht="12.75" customHeight="1" x14ac:dyDescent="0.2">
      <c r="A63" s="314"/>
      <c r="B63" s="315"/>
      <c r="C63" s="316">
        <v>5600000000</v>
      </c>
      <c r="D63" s="317">
        <v>3392</v>
      </c>
      <c r="E63" s="297">
        <v>88</v>
      </c>
      <c r="F63" s="297">
        <v>88</v>
      </c>
      <c r="G63" s="445">
        <v>94</v>
      </c>
      <c r="H63" s="450">
        <v>90</v>
      </c>
      <c r="I63" s="447">
        <f t="shared" si="1"/>
        <v>1.0227272727272727</v>
      </c>
      <c r="J63" s="289" t="s">
        <v>183</v>
      </c>
      <c r="K63" s="59"/>
    </row>
    <row r="64" spans="1:11" ht="12.75" customHeight="1" x14ac:dyDescent="0.2">
      <c r="A64" s="314"/>
      <c r="B64" s="315"/>
      <c r="C64" s="316">
        <v>5600000000</v>
      </c>
      <c r="D64" s="317">
        <v>3392</v>
      </c>
      <c r="E64" s="297">
        <v>50</v>
      </c>
      <c r="F64" s="297">
        <v>50</v>
      </c>
      <c r="G64" s="445">
        <v>54</v>
      </c>
      <c r="H64" s="450">
        <v>90</v>
      </c>
      <c r="I64" s="447">
        <f t="shared" si="1"/>
        <v>1.8</v>
      </c>
      <c r="J64" s="289" t="s">
        <v>184</v>
      </c>
      <c r="K64" s="59"/>
    </row>
    <row r="65" spans="1:11" ht="12.75" customHeight="1" x14ac:dyDescent="0.2">
      <c r="A65" s="314"/>
      <c r="B65" s="315"/>
      <c r="C65" s="316">
        <v>5600000000</v>
      </c>
      <c r="D65" s="317">
        <v>3392</v>
      </c>
      <c r="E65" s="297">
        <v>50</v>
      </c>
      <c r="F65" s="297">
        <v>50</v>
      </c>
      <c r="G65" s="445"/>
      <c r="H65" s="450">
        <v>0</v>
      </c>
      <c r="I65" s="447">
        <f t="shared" si="1"/>
        <v>0</v>
      </c>
      <c r="J65" s="289" t="s">
        <v>358</v>
      </c>
      <c r="K65" s="59"/>
    </row>
    <row r="66" spans="1:11" ht="12.75" customHeight="1" x14ac:dyDescent="0.2">
      <c r="A66" s="314"/>
      <c r="B66" s="315"/>
      <c r="C66" s="319">
        <v>2025000035</v>
      </c>
      <c r="D66" s="317">
        <v>3392</v>
      </c>
      <c r="E66" s="297"/>
      <c r="F66" s="298">
        <v>24</v>
      </c>
      <c r="G66" s="445">
        <v>0</v>
      </c>
      <c r="H66" s="450">
        <v>30</v>
      </c>
      <c r="I66" s="447">
        <f t="shared" si="1"/>
        <v>1.25</v>
      </c>
      <c r="J66" s="289" t="s">
        <v>185</v>
      </c>
      <c r="K66" s="59"/>
    </row>
    <row r="67" spans="1:11" ht="12.75" customHeight="1" x14ac:dyDescent="0.2">
      <c r="A67" s="314"/>
      <c r="B67" s="315"/>
      <c r="C67" s="319">
        <v>2025000032</v>
      </c>
      <c r="D67" s="317">
        <v>3392</v>
      </c>
      <c r="E67" s="297"/>
      <c r="F67" s="298">
        <v>232</v>
      </c>
      <c r="G67" s="445">
        <v>183</v>
      </c>
      <c r="H67" s="450">
        <v>200</v>
      </c>
      <c r="I67" s="447">
        <f t="shared" si="1"/>
        <v>0.86206896551724133</v>
      </c>
      <c r="J67" s="289" t="s">
        <v>186</v>
      </c>
      <c r="K67" s="59"/>
    </row>
    <row r="68" spans="1:11" ht="12.75" customHeight="1" x14ac:dyDescent="0.2">
      <c r="A68" s="314"/>
      <c r="B68" s="315"/>
      <c r="C68" s="319">
        <v>2025000043</v>
      </c>
      <c r="D68" s="317">
        <v>3392</v>
      </c>
      <c r="E68" s="297"/>
      <c r="F68" s="297">
        <v>200</v>
      </c>
      <c r="G68" s="445"/>
      <c r="H68" s="450">
        <v>200</v>
      </c>
      <c r="I68" s="447">
        <f t="shared" si="1"/>
        <v>1</v>
      </c>
      <c r="J68" s="289" t="s">
        <v>187</v>
      </c>
      <c r="K68" s="59"/>
    </row>
    <row r="69" spans="1:11" ht="12.75" customHeight="1" x14ac:dyDescent="0.2">
      <c r="A69" s="314"/>
      <c r="B69" s="315"/>
      <c r="C69" s="319">
        <v>2025000045</v>
      </c>
      <c r="D69" s="317">
        <v>3392</v>
      </c>
      <c r="E69" s="297"/>
      <c r="F69" s="297">
        <v>200</v>
      </c>
      <c r="G69" s="445">
        <v>44</v>
      </c>
      <c r="H69" s="450">
        <v>1144</v>
      </c>
      <c r="I69" s="447">
        <f t="shared" si="1"/>
        <v>5.72</v>
      </c>
      <c r="J69" s="289" t="s">
        <v>188</v>
      </c>
      <c r="K69" s="59"/>
    </row>
    <row r="70" spans="1:11" ht="12.75" customHeight="1" x14ac:dyDescent="0.2">
      <c r="A70" s="314"/>
      <c r="B70" s="315"/>
      <c r="C70" s="319">
        <v>2025000015</v>
      </c>
      <c r="D70" s="317">
        <v>3392</v>
      </c>
      <c r="E70" s="297"/>
      <c r="F70" s="298">
        <v>140</v>
      </c>
      <c r="G70" s="445">
        <v>2</v>
      </c>
      <c r="H70" s="450">
        <v>400</v>
      </c>
      <c r="I70" s="447">
        <f t="shared" si="1"/>
        <v>2.8571428571428572</v>
      </c>
      <c r="J70" s="289" t="s">
        <v>189</v>
      </c>
      <c r="K70" s="59"/>
    </row>
    <row r="71" spans="1:11" ht="12.75" customHeight="1" x14ac:dyDescent="0.2">
      <c r="A71" s="314"/>
      <c r="B71" s="315"/>
      <c r="C71" s="319">
        <v>4118000000</v>
      </c>
      <c r="D71" s="317">
        <v>3392</v>
      </c>
      <c r="E71" s="297">
        <v>230</v>
      </c>
      <c r="F71" s="297">
        <v>230</v>
      </c>
      <c r="G71" s="445">
        <v>182</v>
      </c>
      <c r="H71" s="450">
        <v>200</v>
      </c>
      <c r="I71" s="447">
        <f t="shared" si="1"/>
        <v>0.86956521739130432</v>
      </c>
      <c r="J71" s="289" t="s">
        <v>190</v>
      </c>
      <c r="K71" s="59"/>
    </row>
    <row r="72" spans="1:11" ht="12.75" customHeight="1" x14ac:dyDescent="0.2">
      <c r="A72" s="314"/>
      <c r="B72" s="315"/>
      <c r="C72" s="319">
        <v>4126000000</v>
      </c>
      <c r="D72" s="317">
        <v>3392</v>
      </c>
      <c r="E72" s="297">
        <v>230</v>
      </c>
      <c r="F72" s="297">
        <v>230</v>
      </c>
      <c r="G72" s="445">
        <v>41</v>
      </c>
      <c r="H72" s="450">
        <v>200</v>
      </c>
      <c r="I72" s="447">
        <f t="shared" si="1"/>
        <v>0.86956521739130432</v>
      </c>
      <c r="J72" s="289" t="s">
        <v>191</v>
      </c>
      <c r="K72" s="59"/>
    </row>
    <row r="73" spans="1:11" ht="12.75" customHeight="1" x14ac:dyDescent="0.2">
      <c r="A73" s="314"/>
      <c r="B73" s="315"/>
      <c r="C73" s="319">
        <v>4115000000</v>
      </c>
      <c r="D73" s="317">
        <v>3392</v>
      </c>
      <c r="E73" s="297">
        <v>250</v>
      </c>
      <c r="F73" s="298">
        <v>400</v>
      </c>
      <c r="G73" s="445">
        <v>403</v>
      </c>
      <c r="H73" s="450">
        <v>300</v>
      </c>
      <c r="I73" s="447">
        <f t="shared" si="1"/>
        <v>0.75</v>
      </c>
      <c r="J73" s="289" t="s">
        <v>192</v>
      </c>
      <c r="K73" s="59"/>
    </row>
    <row r="74" spans="1:11" ht="12.75" customHeight="1" x14ac:dyDescent="0.2">
      <c r="A74" s="314"/>
      <c r="B74" s="315"/>
      <c r="C74" s="319">
        <v>2025000016</v>
      </c>
      <c r="D74" s="317">
        <v>3392</v>
      </c>
      <c r="E74" s="297">
        <v>80</v>
      </c>
      <c r="F74" s="297">
        <v>80</v>
      </c>
      <c r="G74" s="445">
        <v>34</v>
      </c>
      <c r="H74" s="450">
        <v>80</v>
      </c>
      <c r="I74" s="447">
        <f t="shared" si="1"/>
        <v>1</v>
      </c>
      <c r="J74" s="289" t="s">
        <v>193</v>
      </c>
      <c r="K74" s="59"/>
    </row>
    <row r="75" spans="1:11" ht="12.75" customHeight="1" x14ac:dyDescent="0.2">
      <c r="A75" s="320"/>
      <c r="B75" s="321"/>
      <c r="C75" s="322">
        <v>2026000001</v>
      </c>
      <c r="D75" s="323">
        <v>3392</v>
      </c>
      <c r="E75" s="297"/>
      <c r="F75" s="297"/>
      <c r="G75" s="445">
        <v>73</v>
      </c>
      <c r="H75" s="450">
        <v>2530</v>
      </c>
      <c r="I75" s="447" t="s">
        <v>305</v>
      </c>
      <c r="J75" s="289" t="s">
        <v>194</v>
      </c>
      <c r="K75" s="59"/>
    </row>
    <row r="76" spans="1:11" ht="12.75" customHeight="1" x14ac:dyDescent="0.2">
      <c r="A76" s="157"/>
      <c r="B76" s="158"/>
      <c r="C76" s="159"/>
      <c r="D76" s="160">
        <v>3399</v>
      </c>
      <c r="E76" s="297">
        <v>130</v>
      </c>
      <c r="F76" s="297">
        <v>130</v>
      </c>
      <c r="G76" s="75">
        <v>121</v>
      </c>
      <c r="H76" s="461">
        <v>130</v>
      </c>
      <c r="I76" s="447">
        <f t="shared" si="1"/>
        <v>1</v>
      </c>
      <c r="J76" s="70" t="s">
        <v>195</v>
      </c>
      <c r="K76" s="59"/>
    </row>
    <row r="77" spans="1:11" ht="12.75" customHeight="1" x14ac:dyDescent="0.2">
      <c r="A77" s="157"/>
      <c r="B77" s="158"/>
      <c r="C77" s="159"/>
      <c r="D77" s="160">
        <v>3399</v>
      </c>
      <c r="E77" s="297">
        <v>60</v>
      </c>
      <c r="F77" s="297">
        <v>60</v>
      </c>
      <c r="G77" s="445">
        <v>45</v>
      </c>
      <c r="H77" s="450">
        <v>65</v>
      </c>
      <c r="I77" s="447">
        <f t="shared" si="1"/>
        <v>1.0833333333333333</v>
      </c>
      <c r="J77" s="464" t="s">
        <v>196</v>
      </c>
      <c r="K77" s="59"/>
    </row>
    <row r="78" spans="1:11" ht="12.75" customHeight="1" x14ac:dyDescent="0.2">
      <c r="A78" s="283"/>
      <c r="B78" s="284"/>
      <c r="C78" s="296"/>
      <c r="D78" s="285">
        <v>3399</v>
      </c>
      <c r="E78" s="297">
        <v>100</v>
      </c>
      <c r="F78" s="297">
        <v>100</v>
      </c>
      <c r="G78" s="75">
        <v>70</v>
      </c>
      <c r="H78" s="461">
        <v>100</v>
      </c>
      <c r="I78" s="447">
        <f t="shared" si="1"/>
        <v>1</v>
      </c>
      <c r="J78" s="70" t="s">
        <v>197</v>
      </c>
      <c r="K78" s="59"/>
    </row>
    <row r="79" spans="1:11" ht="12.75" customHeight="1" x14ac:dyDescent="0.2">
      <c r="A79" s="283"/>
      <c r="B79" s="284"/>
      <c r="C79" s="296"/>
      <c r="D79" s="285">
        <v>3399</v>
      </c>
      <c r="E79" s="297">
        <v>65</v>
      </c>
      <c r="F79" s="297">
        <v>65</v>
      </c>
      <c r="G79" s="456">
        <v>0</v>
      </c>
      <c r="H79" s="450">
        <v>65</v>
      </c>
      <c r="I79" s="447">
        <f t="shared" si="1"/>
        <v>1</v>
      </c>
      <c r="J79" s="289" t="s">
        <v>198</v>
      </c>
      <c r="K79" s="59"/>
    </row>
    <row r="80" spans="1:11" ht="12.75" customHeight="1" x14ac:dyDescent="0.2">
      <c r="A80" s="283"/>
      <c r="B80" s="284"/>
      <c r="C80" s="296">
        <v>5320000000</v>
      </c>
      <c r="D80" s="285">
        <v>3412</v>
      </c>
      <c r="E80" s="297">
        <v>90</v>
      </c>
      <c r="F80" s="297">
        <v>90</v>
      </c>
      <c r="G80" s="445">
        <v>108</v>
      </c>
      <c r="H80" s="450">
        <v>137</v>
      </c>
      <c r="I80" s="447">
        <f t="shared" si="1"/>
        <v>1.5222222222222221</v>
      </c>
      <c r="J80" s="289" t="s">
        <v>199</v>
      </c>
      <c r="K80" s="72"/>
    </row>
    <row r="81" spans="1:11" ht="12.75" customHeight="1" x14ac:dyDescent="0.2">
      <c r="A81" s="283"/>
      <c r="B81" s="284"/>
      <c r="C81" s="296">
        <v>5300000000</v>
      </c>
      <c r="D81" s="285">
        <v>3412</v>
      </c>
      <c r="E81" s="297">
        <v>1300</v>
      </c>
      <c r="F81" s="297">
        <v>1300</v>
      </c>
      <c r="G81" s="445">
        <v>850</v>
      </c>
      <c r="H81" s="450">
        <v>1325</v>
      </c>
      <c r="I81" s="447">
        <f t="shared" si="1"/>
        <v>1.0192307692307692</v>
      </c>
      <c r="J81" s="289" t="s">
        <v>200</v>
      </c>
      <c r="K81" s="76"/>
    </row>
    <row r="82" spans="1:11" ht="12.75" customHeight="1" x14ac:dyDescent="0.2">
      <c r="A82" s="283"/>
      <c r="B82" s="284"/>
      <c r="C82" s="296">
        <v>2024053000</v>
      </c>
      <c r="D82" s="285">
        <v>3412</v>
      </c>
      <c r="E82" s="300">
        <v>1000</v>
      </c>
      <c r="F82" s="301">
        <v>0</v>
      </c>
      <c r="G82" s="457">
        <v>0</v>
      </c>
      <c r="H82" s="450">
        <v>900</v>
      </c>
      <c r="I82" s="447" t="s">
        <v>305</v>
      </c>
      <c r="J82" s="303" t="s">
        <v>201</v>
      </c>
      <c r="K82" s="76"/>
    </row>
    <row r="83" spans="1:11" ht="12.75" customHeight="1" x14ac:dyDescent="0.2">
      <c r="A83" s="283"/>
      <c r="B83" s="284"/>
      <c r="C83" s="296">
        <v>7400000000</v>
      </c>
      <c r="D83" s="285">
        <v>3412</v>
      </c>
      <c r="E83" s="297">
        <v>300</v>
      </c>
      <c r="F83" s="297">
        <v>358</v>
      </c>
      <c r="G83" s="445">
        <v>264</v>
      </c>
      <c r="H83" s="450">
        <v>300</v>
      </c>
      <c r="I83" s="447">
        <f t="shared" si="1"/>
        <v>0.83798882681564246</v>
      </c>
      <c r="J83" s="289" t="s">
        <v>202</v>
      </c>
      <c r="K83" s="71"/>
    </row>
    <row r="84" spans="1:11" ht="12.75" customHeight="1" x14ac:dyDescent="0.2">
      <c r="A84" s="283"/>
      <c r="B84" s="284"/>
      <c r="C84" s="296">
        <v>5310000000</v>
      </c>
      <c r="D84" s="285">
        <v>3412</v>
      </c>
      <c r="E84" s="297">
        <v>250</v>
      </c>
      <c r="F84" s="297">
        <v>250</v>
      </c>
      <c r="G84" s="445">
        <v>168</v>
      </c>
      <c r="H84" s="450">
        <v>156</v>
      </c>
      <c r="I84" s="447">
        <f t="shared" si="1"/>
        <v>0.624</v>
      </c>
      <c r="J84" s="289" t="s">
        <v>203</v>
      </c>
      <c r="K84" s="59"/>
    </row>
    <row r="85" spans="1:11" ht="12.75" customHeight="1" x14ac:dyDescent="0.2">
      <c r="A85" s="104"/>
      <c r="B85" s="105"/>
      <c r="C85" s="108">
        <v>2023000500</v>
      </c>
      <c r="D85" s="290">
        <v>3412</v>
      </c>
      <c r="E85" s="297"/>
      <c r="F85" s="297"/>
      <c r="G85" s="109">
        <v>13</v>
      </c>
      <c r="H85" s="451">
        <v>16</v>
      </c>
      <c r="I85" s="447" t="s">
        <v>305</v>
      </c>
      <c r="J85" s="106" t="s">
        <v>204</v>
      </c>
      <c r="K85" s="59"/>
    </row>
    <row r="86" spans="1:11" ht="12.75" customHeight="1" x14ac:dyDescent="0.2">
      <c r="A86" s="104"/>
      <c r="B86" s="105"/>
      <c r="C86" s="108">
        <v>2023000500</v>
      </c>
      <c r="D86" s="290">
        <v>3412</v>
      </c>
      <c r="E86" s="300"/>
      <c r="F86" s="301">
        <v>3566</v>
      </c>
      <c r="G86" s="136">
        <v>3616</v>
      </c>
      <c r="H86" s="451">
        <v>2000</v>
      </c>
      <c r="I86" s="447">
        <f t="shared" ref="I86:I132" si="2">H86/F86</f>
        <v>0.5608524957936063</v>
      </c>
      <c r="J86" s="107" t="s">
        <v>337</v>
      </c>
      <c r="K86" s="59"/>
    </row>
    <row r="87" spans="1:11" ht="12.75" customHeight="1" x14ac:dyDescent="0.2">
      <c r="A87" s="104"/>
      <c r="B87" s="105"/>
      <c r="C87" s="108">
        <v>2020002000</v>
      </c>
      <c r="D87" s="290">
        <v>3412</v>
      </c>
      <c r="E87" s="300"/>
      <c r="F87" s="300">
        <v>76</v>
      </c>
      <c r="G87" s="136">
        <v>0</v>
      </c>
      <c r="H87" s="451">
        <v>2000</v>
      </c>
      <c r="I87" s="447">
        <f t="shared" si="2"/>
        <v>26.315789473684209</v>
      </c>
      <c r="J87" s="107" t="s">
        <v>338</v>
      </c>
      <c r="K87" s="59"/>
    </row>
    <row r="88" spans="1:11" ht="12.75" customHeight="1" x14ac:dyDescent="0.2">
      <c r="A88" s="104"/>
      <c r="B88" s="105"/>
      <c r="C88" s="108">
        <v>2024018300</v>
      </c>
      <c r="D88" s="290">
        <v>3412</v>
      </c>
      <c r="E88" s="300">
        <v>375</v>
      </c>
      <c r="F88" s="301">
        <v>0</v>
      </c>
      <c r="G88" s="136">
        <v>0</v>
      </c>
      <c r="H88" s="451">
        <v>784</v>
      </c>
      <c r="I88" s="447" t="s">
        <v>305</v>
      </c>
      <c r="J88" s="107" t="s">
        <v>339</v>
      </c>
      <c r="K88" s="59"/>
    </row>
    <row r="89" spans="1:11" ht="12.75" customHeight="1" x14ac:dyDescent="0.2">
      <c r="A89" s="104"/>
      <c r="B89" s="105"/>
      <c r="C89" s="108">
        <v>2024053100</v>
      </c>
      <c r="D89" s="290">
        <v>3412</v>
      </c>
      <c r="E89" s="300">
        <v>215</v>
      </c>
      <c r="F89" s="301">
        <v>0</v>
      </c>
      <c r="G89" s="136">
        <v>0</v>
      </c>
      <c r="H89" s="451">
        <v>450</v>
      </c>
      <c r="I89" s="447" t="s">
        <v>305</v>
      </c>
      <c r="J89" s="107" t="s">
        <v>340</v>
      </c>
      <c r="K89" s="59"/>
    </row>
    <row r="90" spans="1:11" ht="12.75" customHeight="1" x14ac:dyDescent="0.2">
      <c r="A90" s="104"/>
      <c r="B90" s="105"/>
      <c r="C90" s="108">
        <v>2023053100</v>
      </c>
      <c r="D90" s="290">
        <v>3419</v>
      </c>
      <c r="E90" s="300">
        <v>100</v>
      </c>
      <c r="F90" s="300">
        <v>100</v>
      </c>
      <c r="G90" s="136">
        <v>0</v>
      </c>
      <c r="H90" s="451">
        <v>250</v>
      </c>
      <c r="I90" s="447">
        <f t="shared" si="2"/>
        <v>2.5</v>
      </c>
      <c r="J90" s="107" t="s">
        <v>341</v>
      </c>
      <c r="K90" s="59"/>
    </row>
    <row r="91" spans="1:11" ht="12.75" customHeight="1" x14ac:dyDescent="0.2">
      <c r="A91" s="324"/>
      <c r="B91" s="105"/>
      <c r="C91" s="108"/>
      <c r="D91" s="290">
        <v>3419</v>
      </c>
      <c r="E91" s="297">
        <v>550</v>
      </c>
      <c r="F91" s="297">
        <v>550</v>
      </c>
      <c r="G91" s="109">
        <v>536</v>
      </c>
      <c r="H91" s="451">
        <v>550</v>
      </c>
      <c r="I91" s="447">
        <f t="shared" si="2"/>
        <v>1</v>
      </c>
      <c r="J91" s="106" t="s">
        <v>205</v>
      </c>
      <c r="K91" s="59"/>
    </row>
    <row r="92" spans="1:11" ht="12.75" customHeight="1" x14ac:dyDescent="0.2">
      <c r="A92" s="62"/>
      <c r="B92" s="325"/>
      <c r="C92" s="326"/>
      <c r="D92" s="327">
        <v>3419</v>
      </c>
      <c r="E92" s="328"/>
      <c r="F92" s="328"/>
      <c r="G92" s="446">
        <v>250</v>
      </c>
      <c r="H92" s="462">
        <v>156</v>
      </c>
      <c r="I92" s="447" t="s">
        <v>305</v>
      </c>
      <c r="J92" s="329" t="s">
        <v>206</v>
      </c>
      <c r="K92" s="59"/>
    </row>
    <row r="93" spans="1:11" ht="12.75" customHeight="1" x14ac:dyDescent="0.2">
      <c r="A93" s="77"/>
      <c r="B93" s="284"/>
      <c r="C93" s="296"/>
      <c r="D93" s="285">
        <v>3419</v>
      </c>
      <c r="E93" s="297">
        <v>90</v>
      </c>
      <c r="F93" s="297">
        <v>90</v>
      </c>
      <c r="G93" s="458">
        <v>90</v>
      </c>
      <c r="H93" s="450">
        <v>90</v>
      </c>
      <c r="I93" s="447">
        <v>1</v>
      </c>
      <c r="J93" s="106" t="s">
        <v>207</v>
      </c>
      <c r="K93" s="59"/>
    </row>
    <row r="94" spans="1:11" ht="12" customHeight="1" x14ac:dyDescent="0.2">
      <c r="A94" s="78"/>
      <c r="B94" s="79"/>
      <c r="C94" s="80"/>
      <c r="D94" s="81">
        <v>3419</v>
      </c>
      <c r="E94" s="297">
        <v>60</v>
      </c>
      <c r="F94" s="297">
        <v>60</v>
      </c>
      <c r="G94" s="458">
        <v>60</v>
      </c>
      <c r="H94" s="450">
        <v>60</v>
      </c>
      <c r="I94" s="447">
        <f t="shared" si="2"/>
        <v>1</v>
      </c>
      <c r="J94" s="82" t="s">
        <v>208</v>
      </c>
      <c r="K94" s="59"/>
    </row>
    <row r="95" spans="1:11" ht="12.75" customHeight="1" x14ac:dyDescent="0.2">
      <c r="A95" s="283"/>
      <c r="B95" s="284"/>
      <c r="C95" s="296"/>
      <c r="D95" s="285">
        <v>3421</v>
      </c>
      <c r="E95" s="297">
        <v>2000</v>
      </c>
      <c r="F95" s="297">
        <v>2000</v>
      </c>
      <c r="G95" s="456">
        <v>1667</v>
      </c>
      <c r="H95" s="450">
        <v>7541</v>
      </c>
      <c r="I95" s="447">
        <f t="shared" si="2"/>
        <v>3.7705000000000002</v>
      </c>
      <c r="J95" s="289" t="s">
        <v>209</v>
      </c>
      <c r="K95" s="59"/>
    </row>
    <row r="96" spans="1:11" ht="12.75" customHeight="1" x14ac:dyDescent="0.2">
      <c r="A96" s="283"/>
      <c r="B96" s="284"/>
      <c r="C96" s="296"/>
      <c r="D96" s="285">
        <v>3421</v>
      </c>
      <c r="E96" s="297">
        <v>200</v>
      </c>
      <c r="F96" s="297">
        <v>500</v>
      </c>
      <c r="G96" s="456">
        <v>437</v>
      </c>
      <c r="H96" s="450">
        <v>800</v>
      </c>
      <c r="I96" s="447">
        <f t="shared" si="2"/>
        <v>1.6</v>
      </c>
      <c r="J96" s="289" t="s">
        <v>210</v>
      </c>
      <c r="K96" s="59"/>
    </row>
    <row r="97" spans="1:11" ht="12.75" customHeight="1" x14ac:dyDescent="0.2">
      <c r="A97" s="283"/>
      <c r="B97" s="284"/>
      <c r="C97" s="296"/>
      <c r="D97" s="285">
        <v>3421</v>
      </c>
      <c r="E97" s="300">
        <v>12000</v>
      </c>
      <c r="F97" s="300">
        <v>3455</v>
      </c>
      <c r="G97" s="457">
        <v>2697</v>
      </c>
      <c r="H97" s="450">
        <v>8000</v>
      </c>
      <c r="I97" s="447">
        <f t="shared" si="2"/>
        <v>2.3154848046309695</v>
      </c>
      <c r="J97" s="303" t="s">
        <v>342</v>
      </c>
      <c r="K97" s="59"/>
    </row>
    <row r="98" spans="1:11" ht="12.75" customHeight="1" x14ac:dyDescent="0.2">
      <c r="A98" s="104"/>
      <c r="B98" s="105"/>
      <c r="C98" s="108"/>
      <c r="D98" s="290">
        <v>3429</v>
      </c>
      <c r="E98" s="297"/>
      <c r="F98" s="297">
        <v>458</v>
      </c>
      <c r="G98" s="109">
        <v>458</v>
      </c>
      <c r="H98" s="451">
        <v>30</v>
      </c>
      <c r="I98" s="447">
        <f t="shared" si="2"/>
        <v>6.5502183406113537E-2</v>
      </c>
      <c r="J98" s="106" t="s">
        <v>343</v>
      </c>
      <c r="K98" s="59"/>
    </row>
    <row r="99" spans="1:11" ht="12.75" customHeight="1" x14ac:dyDescent="0.2">
      <c r="A99" s="324"/>
      <c r="B99" s="325"/>
      <c r="C99" s="326"/>
      <c r="D99" s="327">
        <v>3612</v>
      </c>
      <c r="E99" s="297">
        <v>7200</v>
      </c>
      <c r="F99" s="297">
        <v>7685</v>
      </c>
      <c r="G99" s="109">
        <v>6304</v>
      </c>
      <c r="H99" s="451">
        <v>8305</v>
      </c>
      <c r="I99" s="447">
        <f t="shared" si="2"/>
        <v>1.0806766428106702</v>
      </c>
      <c r="J99" s="329" t="s">
        <v>211</v>
      </c>
      <c r="K99" s="59"/>
    </row>
    <row r="100" spans="1:11" ht="12.75" customHeight="1" x14ac:dyDescent="0.2">
      <c r="A100" s="283"/>
      <c r="B100" s="284"/>
      <c r="C100" s="296">
        <v>2021001500</v>
      </c>
      <c r="D100" s="285">
        <v>3612</v>
      </c>
      <c r="E100" s="300">
        <v>600</v>
      </c>
      <c r="F100" s="300">
        <v>600</v>
      </c>
      <c r="G100" s="457">
        <v>703</v>
      </c>
      <c r="H100" s="450">
        <v>700</v>
      </c>
      <c r="I100" s="447">
        <f t="shared" si="2"/>
        <v>1.1666666666666667</v>
      </c>
      <c r="J100" s="303" t="s">
        <v>344</v>
      </c>
      <c r="K100" s="59"/>
    </row>
    <row r="101" spans="1:11" ht="12.75" customHeight="1" x14ac:dyDescent="0.2">
      <c r="A101" s="157"/>
      <c r="B101" s="158"/>
      <c r="C101" s="159"/>
      <c r="D101" s="160">
        <v>3612</v>
      </c>
      <c r="E101" s="297">
        <v>200</v>
      </c>
      <c r="F101" s="297">
        <v>200</v>
      </c>
      <c r="G101" s="330"/>
      <c r="H101" s="453">
        <v>400</v>
      </c>
      <c r="I101" s="447">
        <f t="shared" si="2"/>
        <v>2</v>
      </c>
      <c r="J101" s="162" t="s">
        <v>345</v>
      </c>
      <c r="K101" s="59"/>
    </row>
    <row r="102" spans="1:11" ht="12.75" customHeight="1" x14ac:dyDescent="0.2">
      <c r="A102" s="157"/>
      <c r="B102" s="158"/>
      <c r="C102" s="159"/>
      <c r="D102" s="160">
        <v>3612</v>
      </c>
      <c r="E102" s="297">
        <v>200</v>
      </c>
      <c r="F102" s="297">
        <v>200</v>
      </c>
      <c r="G102" s="330">
        <v>11</v>
      </c>
      <c r="H102" s="453">
        <v>400</v>
      </c>
      <c r="I102" s="447">
        <f t="shared" si="2"/>
        <v>2</v>
      </c>
      <c r="J102" s="162" t="s">
        <v>346</v>
      </c>
      <c r="K102" s="59"/>
    </row>
    <row r="103" spans="1:11" ht="12.75" customHeight="1" x14ac:dyDescent="0.2">
      <c r="A103" s="283"/>
      <c r="B103" s="158"/>
      <c r="C103" s="159">
        <v>2024020400</v>
      </c>
      <c r="D103" s="160">
        <v>3612</v>
      </c>
      <c r="E103" s="300">
        <v>5500</v>
      </c>
      <c r="F103" s="300">
        <v>5500</v>
      </c>
      <c r="G103" s="304">
        <v>50</v>
      </c>
      <c r="H103" s="453">
        <v>6500</v>
      </c>
      <c r="I103" s="447">
        <f t="shared" si="2"/>
        <v>1.1818181818181819</v>
      </c>
      <c r="J103" s="305" t="s">
        <v>347</v>
      </c>
      <c r="K103" s="59"/>
    </row>
    <row r="104" spans="1:11" ht="12.75" customHeight="1" x14ac:dyDescent="0.2">
      <c r="A104" s="283"/>
      <c r="B104" s="158"/>
      <c r="C104" s="159">
        <v>5670000000</v>
      </c>
      <c r="D104" s="160">
        <v>3612</v>
      </c>
      <c r="E104" s="300"/>
      <c r="F104" s="300">
        <v>1004</v>
      </c>
      <c r="G104" s="304">
        <v>455</v>
      </c>
      <c r="H104" s="453">
        <v>200</v>
      </c>
      <c r="I104" s="447">
        <f t="shared" si="2"/>
        <v>0.19920318725099601</v>
      </c>
      <c r="J104" s="305" t="s">
        <v>348</v>
      </c>
      <c r="K104" s="59"/>
    </row>
    <row r="105" spans="1:11" ht="12.75" customHeight="1" x14ac:dyDescent="0.2">
      <c r="A105" s="283"/>
      <c r="B105" s="158"/>
      <c r="C105" s="159">
        <v>2024000400</v>
      </c>
      <c r="D105" s="160">
        <v>3612</v>
      </c>
      <c r="E105" s="300">
        <v>500</v>
      </c>
      <c r="F105" s="300">
        <v>1600</v>
      </c>
      <c r="G105" s="304">
        <v>1197</v>
      </c>
      <c r="H105" s="453">
        <v>0</v>
      </c>
      <c r="I105" s="447">
        <f t="shared" si="2"/>
        <v>0</v>
      </c>
      <c r="J105" s="305" t="s">
        <v>212</v>
      </c>
      <c r="K105" s="59"/>
    </row>
    <row r="106" spans="1:11" ht="12.75" customHeight="1" x14ac:dyDescent="0.2">
      <c r="A106" s="283"/>
      <c r="B106" s="158"/>
      <c r="C106" s="159">
        <v>2025000039</v>
      </c>
      <c r="D106" s="160">
        <v>3612</v>
      </c>
      <c r="E106" s="300"/>
      <c r="F106" s="300"/>
      <c r="G106" s="304">
        <v>60</v>
      </c>
      <c r="H106" s="453">
        <v>1200</v>
      </c>
      <c r="I106" s="447" t="s">
        <v>305</v>
      </c>
      <c r="J106" s="305" t="s">
        <v>349</v>
      </c>
      <c r="K106" s="59"/>
    </row>
    <row r="107" spans="1:11" ht="12.75" customHeight="1" x14ac:dyDescent="0.2">
      <c r="A107" s="283"/>
      <c r="B107" s="158"/>
      <c r="C107" s="159">
        <v>2024019700</v>
      </c>
      <c r="D107" s="160">
        <v>3612</v>
      </c>
      <c r="E107" s="300">
        <v>150</v>
      </c>
      <c r="F107" s="300">
        <v>0</v>
      </c>
      <c r="G107" s="304">
        <v>0</v>
      </c>
      <c r="H107" s="453">
        <v>350</v>
      </c>
      <c r="I107" s="447" t="s">
        <v>305</v>
      </c>
      <c r="J107" s="305" t="s">
        <v>350</v>
      </c>
      <c r="K107" s="59"/>
    </row>
    <row r="108" spans="1:11" ht="12.75" customHeight="1" x14ac:dyDescent="0.2">
      <c r="A108" s="283"/>
      <c r="B108" s="284"/>
      <c r="C108" s="296">
        <v>5670000000</v>
      </c>
      <c r="D108" s="285">
        <v>3612</v>
      </c>
      <c r="E108" s="297">
        <v>170</v>
      </c>
      <c r="F108" s="297">
        <v>170</v>
      </c>
      <c r="G108" s="456">
        <v>130</v>
      </c>
      <c r="H108" s="450">
        <v>150</v>
      </c>
      <c r="I108" s="447">
        <f t="shared" si="2"/>
        <v>0.88235294117647056</v>
      </c>
      <c r="J108" s="289" t="s">
        <v>213</v>
      </c>
      <c r="K108" s="59"/>
    </row>
    <row r="109" spans="1:11" ht="12.75" customHeight="1" x14ac:dyDescent="0.2">
      <c r="A109" s="283"/>
      <c r="B109" s="284"/>
      <c r="C109" s="296">
        <v>2024002300</v>
      </c>
      <c r="D109" s="285">
        <v>3612</v>
      </c>
      <c r="E109" s="300"/>
      <c r="F109" s="300">
        <v>935</v>
      </c>
      <c r="G109" s="457">
        <v>467</v>
      </c>
      <c r="H109" s="450">
        <v>8000</v>
      </c>
      <c r="I109" s="447">
        <f t="shared" si="2"/>
        <v>8.5561497326203213</v>
      </c>
      <c r="J109" s="303" t="s">
        <v>351</v>
      </c>
      <c r="K109" s="59"/>
    </row>
    <row r="110" spans="1:11" ht="12.75" customHeight="1" x14ac:dyDescent="0.2">
      <c r="A110" s="331"/>
      <c r="B110" s="284"/>
      <c r="C110" s="296"/>
      <c r="D110" s="285">
        <v>3612</v>
      </c>
      <c r="E110" s="297">
        <v>110</v>
      </c>
      <c r="F110" s="297">
        <v>110</v>
      </c>
      <c r="G110" s="456">
        <v>59</v>
      </c>
      <c r="H110" s="450">
        <v>80</v>
      </c>
      <c r="I110" s="447">
        <f t="shared" si="2"/>
        <v>0.72727272727272729</v>
      </c>
      <c r="J110" s="289" t="s">
        <v>214</v>
      </c>
      <c r="K110" s="72"/>
    </row>
    <row r="111" spans="1:11" ht="12.75" customHeight="1" x14ac:dyDescent="0.2">
      <c r="A111" s="62"/>
      <c r="B111" s="158"/>
      <c r="C111" s="159"/>
      <c r="D111" s="160">
        <v>3613</v>
      </c>
      <c r="E111" s="297">
        <v>4500</v>
      </c>
      <c r="F111" s="297">
        <v>4500</v>
      </c>
      <c r="G111" s="161">
        <v>4585</v>
      </c>
      <c r="H111" s="453">
        <v>4500</v>
      </c>
      <c r="I111" s="447">
        <f t="shared" si="2"/>
        <v>1</v>
      </c>
      <c r="J111" s="162" t="s">
        <v>215</v>
      </c>
      <c r="K111" s="59"/>
    </row>
    <row r="112" spans="1:11" ht="12.75" customHeight="1" x14ac:dyDescent="0.35">
      <c r="A112" s="55"/>
      <c r="B112" s="158"/>
      <c r="C112" s="507" t="s">
        <v>216</v>
      </c>
      <c r="D112" s="160">
        <v>3613</v>
      </c>
      <c r="E112" s="297"/>
      <c r="F112" s="298"/>
      <c r="G112" s="161">
        <v>160</v>
      </c>
      <c r="H112" s="453">
        <v>150</v>
      </c>
      <c r="I112" s="447" t="s">
        <v>305</v>
      </c>
      <c r="J112" s="162" t="s">
        <v>217</v>
      </c>
      <c r="K112" s="59"/>
    </row>
    <row r="113" spans="1:11" ht="12.75" customHeight="1" x14ac:dyDescent="0.2">
      <c r="A113" s="283"/>
      <c r="B113" s="284"/>
      <c r="C113" s="159">
        <v>2024003400</v>
      </c>
      <c r="D113" s="160">
        <v>3613</v>
      </c>
      <c r="E113" s="300"/>
      <c r="F113" s="300">
        <v>118</v>
      </c>
      <c r="G113" s="304">
        <v>92</v>
      </c>
      <c r="H113" s="453">
        <v>3600</v>
      </c>
      <c r="I113" s="447">
        <f t="shared" si="2"/>
        <v>30.508474576271187</v>
      </c>
      <c r="J113" s="305" t="s">
        <v>352</v>
      </c>
      <c r="K113" s="59"/>
    </row>
    <row r="114" spans="1:11" ht="12.75" customHeight="1" x14ac:dyDescent="0.2">
      <c r="A114" s="283"/>
      <c r="B114" s="284"/>
      <c r="C114" s="296"/>
      <c r="D114" s="285">
        <v>3613</v>
      </c>
      <c r="E114" s="297">
        <v>50</v>
      </c>
      <c r="F114" s="297">
        <v>50</v>
      </c>
      <c r="G114" s="445"/>
      <c r="H114" s="450">
        <v>50</v>
      </c>
      <c r="I114" s="447">
        <f t="shared" si="2"/>
        <v>1</v>
      </c>
      <c r="J114" s="289" t="s">
        <v>218</v>
      </c>
      <c r="K114" s="59"/>
    </row>
    <row r="115" spans="1:11" ht="12.75" customHeight="1" x14ac:dyDescent="0.2">
      <c r="A115" s="283"/>
      <c r="B115" s="284"/>
      <c r="C115" s="296">
        <v>2019650000</v>
      </c>
      <c r="D115" s="285">
        <v>3613</v>
      </c>
      <c r="E115" s="300"/>
      <c r="F115" s="300">
        <v>41</v>
      </c>
      <c r="G115" s="457"/>
      <c r="H115" s="450">
        <v>50</v>
      </c>
      <c r="I115" s="447">
        <f t="shared" si="2"/>
        <v>1.2195121951219512</v>
      </c>
      <c r="J115" s="303" t="s">
        <v>219</v>
      </c>
      <c r="K115" s="59"/>
    </row>
    <row r="116" spans="1:11" ht="12.75" customHeight="1" x14ac:dyDescent="0.2">
      <c r="A116" s="283"/>
      <c r="B116" s="284"/>
      <c r="C116" s="296">
        <v>5530000000</v>
      </c>
      <c r="D116" s="285">
        <v>3613</v>
      </c>
      <c r="E116" s="297">
        <v>80</v>
      </c>
      <c r="F116" s="297">
        <v>80</v>
      </c>
      <c r="G116" s="456">
        <v>80</v>
      </c>
      <c r="H116" s="450">
        <v>95</v>
      </c>
      <c r="I116" s="447">
        <f t="shared" si="2"/>
        <v>1.1875</v>
      </c>
      <c r="J116" s="289" t="s">
        <v>220</v>
      </c>
      <c r="K116" s="76"/>
    </row>
    <row r="117" spans="1:11" ht="12.75" customHeight="1" x14ac:dyDescent="0.2">
      <c r="A117" s="283"/>
      <c r="B117" s="284"/>
      <c r="C117" s="296">
        <v>2023051800</v>
      </c>
      <c r="D117" s="285">
        <v>3613</v>
      </c>
      <c r="E117" s="297">
        <v>150</v>
      </c>
      <c r="F117" s="297">
        <v>150</v>
      </c>
      <c r="G117" s="456">
        <v>160</v>
      </c>
      <c r="H117" s="450">
        <v>160</v>
      </c>
      <c r="I117" s="447">
        <f t="shared" si="2"/>
        <v>1.0666666666666667</v>
      </c>
      <c r="J117" s="289" t="s">
        <v>221</v>
      </c>
      <c r="K117" s="76"/>
    </row>
    <row r="118" spans="1:11" ht="12.75" customHeight="1" x14ac:dyDescent="0.2">
      <c r="A118" s="283"/>
      <c r="B118" s="284"/>
      <c r="C118" s="296"/>
      <c r="D118" s="285">
        <v>3631</v>
      </c>
      <c r="E118" s="297">
        <v>1800</v>
      </c>
      <c r="F118" s="297">
        <v>1600</v>
      </c>
      <c r="G118" s="456">
        <v>1216</v>
      </c>
      <c r="H118" s="450">
        <v>900</v>
      </c>
      <c r="I118" s="447">
        <f t="shared" si="2"/>
        <v>0.5625</v>
      </c>
      <c r="J118" s="289" t="s">
        <v>222</v>
      </c>
      <c r="K118" s="71"/>
    </row>
    <row r="119" spans="1:11" ht="12.75" customHeight="1" x14ac:dyDescent="0.2">
      <c r="A119" s="283"/>
      <c r="B119" s="284"/>
      <c r="C119" s="296">
        <v>2019020000</v>
      </c>
      <c r="D119" s="285">
        <v>3631</v>
      </c>
      <c r="E119" s="300">
        <v>300</v>
      </c>
      <c r="F119" s="300">
        <v>300</v>
      </c>
      <c r="G119" s="457">
        <v>301</v>
      </c>
      <c r="H119" s="450">
        <v>400</v>
      </c>
      <c r="I119" s="447">
        <f t="shared" si="2"/>
        <v>1.3333333333333333</v>
      </c>
      <c r="J119" s="303" t="s">
        <v>223</v>
      </c>
      <c r="K119" s="71"/>
    </row>
    <row r="120" spans="1:11" ht="12.75" customHeight="1" x14ac:dyDescent="0.2">
      <c r="A120" s="283"/>
      <c r="B120" s="284"/>
      <c r="C120" s="296">
        <v>2023000800</v>
      </c>
      <c r="D120" s="285">
        <v>3632</v>
      </c>
      <c r="E120" s="297">
        <v>300</v>
      </c>
      <c r="F120" s="297">
        <v>300</v>
      </c>
      <c r="G120" s="456">
        <v>2</v>
      </c>
      <c r="H120" s="450">
        <v>150</v>
      </c>
      <c r="I120" s="447">
        <f t="shared" si="2"/>
        <v>0.5</v>
      </c>
      <c r="J120" s="289" t="s">
        <v>224</v>
      </c>
      <c r="K120" s="59"/>
    </row>
    <row r="121" spans="1:11" ht="12.75" customHeight="1" x14ac:dyDescent="0.2">
      <c r="A121" s="283"/>
      <c r="B121" s="284"/>
      <c r="C121" s="296"/>
      <c r="D121" s="285">
        <v>3632</v>
      </c>
      <c r="E121" s="297">
        <v>50</v>
      </c>
      <c r="F121" s="297">
        <v>50</v>
      </c>
      <c r="G121" s="445">
        <v>171</v>
      </c>
      <c r="H121" s="450">
        <v>150</v>
      </c>
      <c r="I121" s="447">
        <f t="shared" si="2"/>
        <v>3</v>
      </c>
      <c r="J121" s="289" t="s">
        <v>225</v>
      </c>
      <c r="K121" s="59"/>
    </row>
    <row r="122" spans="1:11" ht="12.75" customHeight="1" x14ac:dyDescent="0.2">
      <c r="A122" s="283"/>
      <c r="B122" s="284"/>
      <c r="C122" s="296"/>
      <c r="D122" s="285">
        <v>3635</v>
      </c>
      <c r="E122" s="300">
        <v>250</v>
      </c>
      <c r="F122" s="300">
        <v>465</v>
      </c>
      <c r="G122" s="457">
        <v>502</v>
      </c>
      <c r="H122" s="450">
        <v>500</v>
      </c>
      <c r="I122" s="447">
        <f t="shared" si="2"/>
        <v>1.075268817204301</v>
      </c>
      <c r="J122" s="303" t="s">
        <v>353</v>
      </c>
      <c r="K122" s="59"/>
    </row>
    <row r="123" spans="1:11" ht="12.75" customHeight="1" x14ac:dyDescent="0.2">
      <c r="A123" s="157"/>
      <c r="B123" s="284"/>
      <c r="C123" s="296"/>
      <c r="D123" s="285">
        <v>3636</v>
      </c>
      <c r="E123" s="300">
        <v>10</v>
      </c>
      <c r="F123" s="300">
        <v>10</v>
      </c>
      <c r="G123" s="457">
        <v>0</v>
      </c>
      <c r="H123" s="450">
        <v>10</v>
      </c>
      <c r="I123" s="447">
        <f t="shared" si="2"/>
        <v>1</v>
      </c>
      <c r="J123" s="303" t="s">
        <v>226</v>
      </c>
      <c r="K123" s="59"/>
    </row>
    <row r="124" spans="1:11" ht="12.75" customHeight="1" x14ac:dyDescent="0.2">
      <c r="A124" s="55"/>
      <c r="B124" s="284"/>
      <c r="C124" s="296"/>
      <c r="D124" s="285">
        <v>3636</v>
      </c>
      <c r="E124" s="297">
        <v>45</v>
      </c>
      <c r="F124" s="297">
        <v>45</v>
      </c>
      <c r="G124" s="456">
        <v>0</v>
      </c>
      <c r="H124" s="450">
        <v>45</v>
      </c>
      <c r="I124" s="447">
        <f t="shared" si="2"/>
        <v>1</v>
      </c>
      <c r="J124" s="289" t="s">
        <v>227</v>
      </c>
      <c r="K124" s="59"/>
    </row>
    <row r="125" spans="1:11" ht="12.75" customHeight="1" x14ac:dyDescent="0.2">
      <c r="A125" s="283"/>
      <c r="B125" s="284"/>
      <c r="C125" s="296"/>
      <c r="D125" s="285">
        <v>3639</v>
      </c>
      <c r="E125" s="297">
        <v>360</v>
      </c>
      <c r="F125" s="297">
        <v>360</v>
      </c>
      <c r="G125" s="75">
        <v>266</v>
      </c>
      <c r="H125" s="461">
        <v>360</v>
      </c>
      <c r="I125" s="447">
        <f t="shared" si="2"/>
        <v>1</v>
      </c>
      <c r="J125" s="70" t="s">
        <v>228</v>
      </c>
      <c r="K125" s="71"/>
    </row>
    <row r="126" spans="1:11" ht="12.75" customHeight="1" x14ac:dyDescent="0.2">
      <c r="A126" s="283"/>
      <c r="B126" s="284"/>
      <c r="C126" s="296"/>
      <c r="D126" s="285">
        <v>3639</v>
      </c>
      <c r="E126" s="297">
        <v>210</v>
      </c>
      <c r="F126" s="297">
        <v>210</v>
      </c>
      <c r="G126" s="456">
        <v>163</v>
      </c>
      <c r="H126" s="450">
        <v>210</v>
      </c>
      <c r="I126" s="447">
        <f t="shared" si="2"/>
        <v>1</v>
      </c>
      <c r="J126" s="289" t="s">
        <v>229</v>
      </c>
      <c r="K126" s="71"/>
    </row>
    <row r="127" spans="1:11" ht="12.75" customHeight="1" x14ac:dyDescent="0.2">
      <c r="A127" s="283"/>
      <c r="B127" s="284"/>
      <c r="C127" s="296">
        <v>5280000000</v>
      </c>
      <c r="D127" s="285">
        <v>3639</v>
      </c>
      <c r="E127" s="297">
        <v>21160</v>
      </c>
      <c r="F127" s="297">
        <v>21820</v>
      </c>
      <c r="G127" s="456">
        <v>16389</v>
      </c>
      <c r="H127" s="450">
        <v>23471</v>
      </c>
      <c r="I127" s="447">
        <f t="shared" si="2"/>
        <v>1.0756645279560038</v>
      </c>
      <c r="J127" s="289" t="s">
        <v>230</v>
      </c>
      <c r="K127" s="59"/>
    </row>
    <row r="128" spans="1:11" ht="12.75" customHeight="1" x14ac:dyDescent="0.2">
      <c r="A128" s="157"/>
      <c r="B128" s="284"/>
      <c r="C128" s="296">
        <v>2019190000</v>
      </c>
      <c r="D128" s="285">
        <v>3639</v>
      </c>
      <c r="E128" s="300"/>
      <c r="F128" s="300">
        <v>79</v>
      </c>
      <c r="G128" s="457">
        <v>0</v>
      </c>
      <c r="H128" s="450">
        <v>50</v>
      </c>
      <c r="I128" s="447">
        <f t="shared" si="2"/>
        <v>0.63291139240506333</v>
      </c>
      <c r="J128" s="303" t="s">
        <v>231</v>
      </c>
      <c r="K128" s="59"/>
    </row>
    <row r="129" spans="1:11" ht="12.75" customHeight="1" x14ac:dyDescent="0.2">
      <c r="A129" s="157"/>
      <c r="B129" s="284"/>
      <c r="C129" s="296"/>
      <c r="D129" s="285">
        <v>3639</v>
      </c>
      <c r="E129" s="297">
        <v>3600</v>
      </c>
      <c r="F129" s="297">
        <v>3600</v>
      </c>
      <c r="G129" s="456">
        <v>3204</v>
      </c>
      <c r="H129" s="450">
        <v>2439</v>
      </c>
      <c r="I129" s="447">
        <f t="shared" si="2"/>
        <v>0.67749999999999999</v>
      </c>
      <c r="J129" s="289" t="s">
        <v>232</v>
      </c>
      <c r="K129" s="59"/>
    </row>
    <row r="130" spans="1:11" ht="12.75" customHeight="1" x14ac:dyDescent="0.2">
      <c r="A130" s="157"/>
      <c r="B130" s="284"/>
      <c r="C130" s="296">
        <v>6130</v>
      </c>
      <c r="D130" s="285">
        <v>3639</v>
      </c>
      <c r="E130" s="300"/>
      <c r="F130" s="300">
        <v>132</v>
      </c>
      <c r="G130" s="457">
        <v>26</v>
      </c>
      <c r="H130" s="450">
        <v>500</v>
      </c>
      <c r="I130" s="447">
        <f t="shared" si="2"/>
        <v>3.7878787878787881</v>
      </c>
      <c r="J130" s="303" t="s">
        <v>233</v>
      </c>
      <c r="K130" s="59"/>
    </row>
    <row r="131" spans="1:11" ht="12.75" customHeight="1" x14ac:dyDescent="0.2">
      <c r="A131" s="283"/>
      <c r="B131" s="284"/>
      <c r="C131" s="296">
        <v>6600000000</v>
      </c>
      <c r="D131" s="285">
        <v>3639</v>
      </c>
      <c r="E131" s="297">
        <v>250</v>
      </c>
      <c r="F131" s="297">
        <v>250</v>
      </c>
      <c r="G131" s="456">
        <v>139</v>
      </c>
      <c r="H131" s="450">
        <v>200</v>
      </c>
      <c r="I131" s="447">
        <f t="shared" si="2"/>
        <v>0.8</v>
      </c>
      <c r="J131" s="289" t="s">
        <v>234</v>
      </c>
      <c r="K131" s="59"/>
    </row>
    <row r="132" spans="1:11" ht="12.75" customHeight="1" x14ac:dyDescent="0.2">
      <c r="A132" s="283"/>
      <c r="B132" s="284"/>
      <c r="C132" s="296"/>
      <c r="D132" s="332">
        <v>3639</v>
      </c>
      <c r="E132" s="297">
        <v>20</v>
      </c>
      <c r="F132" s="297">
        <v>40</v>
      </c>
      <c r="G132" s="456">
        <v>5</v>
      </c>
      <c r="H132" s="450">
        <v>50</v>
      </c>
      <c r="I132" s="447">
        <f t="shared" si="2"/>
        <v>1.25</v>
      </c>
      <c r="J132" s="289" t="s">
        <v>235</v>
      </c>
      <c r="K132" s="59"/>
    </row>
    <row r="133" spans="1:11" ht="12.75" customHeight="1" x14ac:dyDescent="0.2">
      <c r="A133" s="283"/>
      <c r="B133" s="284"/>
      <c r="C133" s="296">
        <v>8010000000</v>
      </c>
      <c r="D133" s="285">
        <v>3639</v>
      </c>
      <c r="E133" s="297">
        <v>60</v>
      </c>
      <c r="F133" s="297">
        <v>60</v>
      </c>
      <c r="G133" s="75">
        <v>18</v>
      </c>
      <c r="H133" s="450">
        <v>60</v>
      </c>
      <c r="I133" s="447">
        <f t="shared" ref="I133:I138" si="3">H133/F133</f>
        <v>1</v>
      </c>
      <c r="J133" s="289" t="s">
        <v>51</v>
      </c>
      <c r="K133" s="59"/>
    </row>
    <row r="134" spans="1:11" ht="12.75" customHeight="1" x14ac:dyDescent="0.2">
      <c r="A134" s="283"/>
      <c r="B134" s="284"/>
      <c r="C134" s="296"/>
      <c r="D134" s="285">
        <v>3716</v>
      </c>
      <c r="E134" s="297">
        <v>10</v>
      </c>
      <c r="F134" s="297">
        <v>10</v>
      </c>
      <c r="G134" s="456">
        <v>0</v>
      </c>
      <c r="H134" s="450">
        <v>10</v>
      </c>
      <c r="I134" s="447">
        <f t="shared" si="3"/>
        <v>1</v>
      </c>
      <c r="J134" s="289" t="s">
        <v>236</v>
      </c>
      <c r="K134" s="59"/>
    </row>
    <row r="135" spans="1:11" ht="12.75" customHeight="1" x14ac:dyDescent="0.2">
      <c r="A135" s="283"/>
      <c r="B135" s="284"/>
      <c r="C135" s="296">
        <v>6000000000</v>
      </c>
      <c r="D135" s="285">
        <v>3722</v>
      </c>
      <c r="E135" s="297">
        <v>8900</v>
      </c>
      <c r="F135" s="297">
        <v>9200</v>
      </c>
      <c r="G135" s="456">
        <v>7511</v>
      </c>
      <c r="H135" s="450">
        <v>9500</v>
      </c>
      <c r="I135" s="447">
        <f t="shared" si="3"/>
        <v>1.0326086956521738</v>
      </c>
      <c r="J135" s="289" t="s">
        <v>237</v>
      </c>
      <c r="K135" s="72"/>
    </row>
    <row r="136" spans="1:11" ht="12.75" customHeight="1" x14ac:dyDescent="0.2">
      <c r="A136" s="283"/>
      <c r="B136" s="284"/>
      <c r="C136" s="296">
        <v>2025000037</v>
      </c>
      <c r="D136" s="285">
        <v>3722</v>
      </c>
      <c r="E136" s="297"/>
      <c r="F136" s="297">
        <v>70</v>
      </c>
      <c r="G136" s="456">
        <v>50</v>
      </c>
      <c r="H136" s="450">
        <v>20</v>
      </c>
      <c r="I136" s="447">
        <f t="shared" si="3"/>
        <v>0.2857142857142857</v>
      </c>
      <c r="J136" s="289" t="s">
        <v>238</v>
      </c>
      <c r="K136" s="72"/>
    </row>
    <row r="137" spans="1:11" ht="12.75" customHeight="1" x14ac:dyDescent="0.2">
      <c r="A137" s="104"/>
      <c r="B137" s="105"/>
      <c r="C137" s="108"/>
      <c r="D137" s="290">
        <v>3744</v>
      </c>
      <c r="E137" s="333">
        <v>2</v>
      </c>
      <c r="F137" s="333">
        <v>2</v>
      </c>
      <c r="G137" s="109">
        <v>1</v>
      </c>
      <c r="H137" s="451">
        <v>1</v>
      </c>
      <c r="I137" s="447">
        <f t="shared" si="3"/>
        <v>0.5</v>
      </c>
      <c r="J137" s="106" t="s">
        <v>239</v>
      </c>
      <c r="K137" s="59"/>
    </row>
    <row r="138" spans="1:11" ht="15" customHeight="1" x14ac:dyDescent="0.2">
      <c r="A138" s="104"/>
      <c r="B138" s="105"/>
      <c r="C138" s="108"/>
      <c r="D138" s="465">
        <v>3745</v>
      </c>
      <c r="E138" s="466">
        <v>300</v>
      </c>
      <c r="F138" s="466">
        <v>331</v>
      </c>
      <c r="G138" s="459">
        <v>70</v>
      </c>
      <c r="H138" s="451">
        <v>200</v>
      </c>
      <c r="I138" s="467">
        <f t="shared" si="3"/>
        <v>0.60422960725075525</v>
      </c>
      <c r="J138" s="468" t="s">
        <v>240</v>
      </c>
      <c r="K138" s="59"/>
    </row>
    <row r="139" spans="1:11" ht="15" customHeight="1" x14ac:dyDescent="0.2">
      <c r="A139" s="55"/>
      <c r="B139" s="469"/>
      <c r="C139" s="470">
        <v>2025000046</v>
      </c>
      <c r="D139" s="469">
        <v>3639</v>
      </c>
      <c r="E139" s="471"/>
      <c r="F139" s="472"/>
      <c r="G139" s="473"/>
      <c r="H139" s="450">
        <v>131</v>
      </c>
      <c r="I139" s="474" t="s">
        <v>305</v>
      </c>
      <c r="J139" s="475" t="s">
        <v>354</v>
      </c>
      <c r="K139" s="59"/>
    </row>
    <row r="140" spans="1:11" ht="15" customHeight="1" thickBot="1" x14ac:dyDescent="0.25">
      <c r="A140" s="283"/>
      <c r="B140" s="284"/>
      <c r="C140" s="296">
        <v>2024002500</v>
      </c>
      <c r="D140" s="284">
        <v>3639</v>
      </c>
      <c r="E140" s="297"/>
      <c r="F140" s="298"/>
      <c r="G140" s="445"/>
      <c r="H140" s="450">
        <v>96</v>
      </c>
      <c r="I140" s="447" t="s">
        <v>305</v>
      </c>
      <c r="J140" s="289" t="s">
        <v>355</v>
      </c>
      <c r="K140" s="59"/>
    </row>
    <row r="141" spans="1:11" ht="12.75" customHeight="1" thickTop="1" x14ac:dyDescent="0.2">
      <c r="A141" s="307"/>
      <c r="B141" s="308"/>
      <c r="C141" s="308"/>
      <c r="D141" s="309"/>
      <c r="E141" s="335">
        <f>SUM(E42:E138)</f>
        <v>99862</v>
      </c>
      <c r="F141" s="335">
        <f>SUM(F42:F138)</f>
        <v>108361</v>
      </c>
      <c r="G141" s="460">
        <f>SUM(G42:G138)</f>
        <v>80148</v>
      </c>
      <c r="H141" s="463">
        <f>SUM(H42:H140)</f>
        <v>169022</v>
      </c>
      <c r="I141" s="455">
        <f>H141/F141</f>
        <v>1.5598047267928499</v>
      </c>
      <c r="J141" s="311"/>
      <c r="K141" s="59"/>
    </row>
    <row r="142" spans="1:11" ht="12.75" customHeight="1" x14ac:dyDescent="0.2">
      <c r="A142" s="55"/>
      <c r="B142" s="67"/>
      <c r="C142" s="27"/>
      <c r="E142" s="27"/>
      <c r="F142" s="27"/>
      <c r="G142" s="27"/>
      <c r="H142" s="27"/>
      <c r="I142" s="27"/>
      <c r="K142" s="59"/>
    </row>
    <row r="143" spans="1:11" ht="12.75" customHeight="1" x14ac:dyDescent="0.2">
      <c r="A143" s="55"/>
      <c r="B143" s="67"/>
      <c r="C143" s="27"/>
      <c r="E143" s="27"/>
      <c r="F143" s="27"/>
      <c r="G143" s="27"/>
      <c r="H143" s="27"/>
      <c r="I143" s="27"/>
      <c r="K143" s="59"/>
    </row>
    <row r="144" spans="1:11" ht="12.75" customHeight="1" x14ac:dyDescent="0.2">
      <c r="A144" s="55"/>
      <c r="B144" s="74"/>
      <c r="C144" s="67"/>
      <c r="D144" s="67"/>
      <c r="J144" s="70"/>
      <c r="K144" s="59"/>
    </row>
    <row r="145" spans="1:12" ht="12.75" customHeight="1" x14ac:dyDescent="0.2">
      <c r="A145" s="55"/>
      <c r="B145" s="74" t="s">
        <v>241</v>
      </c>
      <c r="C145" s="67"/>
      <c r="D145" s="67"/>
      <c r="J145" s="70"/>
      <c r="K145" s="59"/>
    </row>
    <row r="146" spans="1:12" ht="12.75" customHeight="1" x14ac:dyDescent="0.2">
      <c r="A146" s="78"/>
      <c r="B146" s="85"/>
      <c r="C146" s="80"/>
      <c r="D146" s="285">
        <v>4199</v>
      </c>
      <c r="E146" s="297">
        <v>50</v>
      </c>
      <c r="F146" s="297">
        <v>50</v>
      </c>
      <c r="G146" s="336">
        <v>0</v>
      </c>
      <c r="H146" s="450">
        <v>50</v>
      </c>
      <c r="I146" s="478">
        <f>H146/F146</f>
        <v>1</v>
      </c>
      <c r="J146" s="82" t="s">
        <v>242</v>
      </c>
      <c r="K146" s="59"/>
      <c r="L146" s="69"/>
    </row>
    <row r="147" spans="1:12" ht="12.75" customHeight="1" x14ac:dyDescent="0.2">
      <c r="A147" s="157"/>
      <c r="B147" s="279"/>
      <c r="C147" s="159"/>
      <c r="D147" s="137">
        <v>4350</v>
      </c>
      <c r="E147" s="300"/>
      <c r="F147" s="301">
        <v>78713</v>
      </c>
      <c r="G147" s="337">
        <v>16636</v>
      </c>
      <c r="H147" s="450">
        <v>205287</v>
      </c>
      <c r="I147" s="478">
        <f t="shared" ref="I147:I151" si="4">H147/F147</f>
        <v>2.6080444145185675</v>
      </c>
      <c r="J147" s="154" t="s">
        <v>356</v>
      </c>
      <c r="K147" s="59"/>
      <c r="L147" s="69"/>
    </row>
    <row r="148" spans="1:12" ht="12.75" customHeight="1" x14ac:dyDescent="0.2">
      <c r="A148" s="55"/>
      <c r="B148" s="67"/>
      <c r="C148" s="83"/>
      <c r="D148" s="84">
        <v>4357</v>
      </c>
      <c r="E148" s="297">
        <v>1650</v>
      </c>
      <c r="F148" s="297">
        <v>1650</v>
      </c>
      <c r="G148" s="336">
        <v>1238</v>
      </c>
      <c r="H148" s="461">
        <v>2000</v>
      </c>
      <c r="I148" s="478">
        <f t="shared" si="4"/>
        <v>1.2121212121212122</v>
      </c>
      <c r="J148" s="70" t="s">
        <v>243</v>
      </c>
      <c r="K148" s="59"/>
    </row>
    <row r="149" spans="1:12" ht="12.75" customHeight="1" x14ac:dyDescent="0.2">
      <c r="A149" s="104"/>
      <c r="B149" s="105"/>
      <c r="C149" s="108">
        <v>2021001600</v>
      </c>
      <c r="D149" s="290">
        <v>4357</v>
      </c>
      <c r="E149" s="338">
        <v>3000</v>
      </c>
      <c r="F149" s="338">
        <v>3000</v>
      </c>
      <c r="G149" s="136">
        <v>3000</v>
      </c>
      <c r="H149" s="476">
        <v>3000</v>
      </c>
      <c r="I149" s="478">
        <f t="shared" si="4"/>
        <v>1</v>
      </c>
      <c r="J149" s="107" t="s">
        <v>244</v>
      </c>
      <c r="K149" s="59"/>
    </row>
    <row r="150" spans="1:12" ht="12.75" customHeight="1" x14ac:dyDescent="0.2">
      <c r="A150" s="104"/>
      <c r="B150" s="105"/>
      <c r="C150" s="108"/>
      <c r="D150" s="290">
        <v>4379</v>
      </c>
      <c r="E150" s="333">
        <v>2100</v>
      </c>
      <c r="F150" s="334">
        <v>2376</v>
      </c>
      <c r="G150" s="181">
        <v>1954</v>
      </c>
      <c r="H150" s="476">
        <v>165</v>
      </c>
      <c r="I150" s="478">
        <f t="shared" si="4"/>
        <v>6.9444444444444448E-2</v>
      </c>
      <c r="J150" s="106" t="s">
        <v>245</v>
      </c>
      <c r="K150" s="59"/>
    </row>
    <row r="151" spans="1:12" ht="12.75" customHeight="1" x14ac:dyDescent="0.2">
      <c r="A151" s="104"/>
      <c r="B151" s="105"/>
      <c r="C151" s="108"/>
      <c r="D151" s="290">
        <v>4379</v>
      </c>
      <c r="E151" s="333">
        <v>233</v>
      </c>
      <c r="F151" s="334">
        <v>264</v>
      </c>
      <c r="G151" s="181">
        <v>225</v>
      </c>
      <c r="H151" s="476">
        <v>150</v>
      </c>
      <c r="I151" s="478">
        <f t="shared" si="4"/>
        <v>0.56818181818181823</v>
      </c>
      <c r="J151" s="106" t="s">
        <v>246</v>
      </c>
      <c r="K151" s="59"/>
    </row>
    <row r="152" spans="1:12" ht="12.75" customHeight="1" thickBot="1" x14ac:dyDescent="0.25">
      <c r="A152" s="104"/>
      <c r="B152" s="105"/>
      <c r="C152" s="108"/>
      <c r="D152" s="290">
        <v>4379</v>
      </c>
      <c r="E152" s="333"/>
      <c r="F152" s="334"/>
      <c r="G152" s="181"/>
      <c r="H152" s="476">
        <v>272</v>
      </c>
      <c r="I152" s="478" t="s">
        <v>305</v>
      </c>
      <c r="J152" s="106" t="s">
        <v>247</v>
      </c>
      <c r="K152" s="59"/>
    </row>
    <row r="153" spans="1:12" ht="12.75" customHeight="1" thickTop="1" x14ac:dyDescent="0.2">
      <c r="A153" s="307"/>
      <c r="B153" s="308"/>
      <c r="C153" s="308"/>
      <c r="D153" s="309"/>
      <c r="E153" s="65">
        <f>SUM(E146:E152)</f>
        <v>7033</v>
      </c>
      <c r="F153" s="65">
        <f>SUM(F146:F152)</f>
        <v>86053</v>
      </c>
      <c r="G153" s="310">
        <f>SUM(G146:G152)</f>
        <v>23053</v>
      </c>
      <c r="H153" s="477">
        <f>SUM(H146:H152)</f>
        <v>210924</v>
      </c>
      <c r="I153" s="479">
        <f>H153/F153</f>
        <v>2.4510940931751364</v>
      </c>
      <c r="J153" s="311"/>
      <c r="K153" s="59"/>
    </row>
    <row r="154" spans="1:12" ht="12.75" customHeight="1" x14ac:dyDescent="0.2">
      <c r="A154" s="55"/>
      <c r="B154" s="67"/>
      <c r="C154" s="67"/>
      <c r="D154" s="67"/>
      <c r="J154" s="70"/>
      <c r="K154" s="59"/>
    </row>
    <row r="155" spans="1:12" ht="12.75" customHeight="1" x14ac:dyDescent="0.2">
      <c r="A155" s="55"/>
      <c r="B155" s="74" t="s">
        <v>248</v>
      </c>
      <c r="C155" s="67"/>
      <c r="D155" s="67"/>
      <c r="J155" s="70"/>
      <c r="K155" s="59"/>
    </row>
    <row r="156" spans="1:12" ht="12.75" customHeight="1" x14ac:dyDescent="0.2">
      <c r="A156" s="283"/>
      <c r="B156" s="339"/>
      <c r="C156" s="284"/>
      <c r="D156" s="285">
        <v>5213</v>
      </c>
      <c r="E156" s="297">
        <v>100</v>
      </c>
      <c r="F156" s="297">
        <v>100</v>
      </c>
      <c r="G156" s="288">
        <v>0</v>
      </c>
      <c r="H156" s="450">
        <v>100</v>
      </c>
      <c r="I156" s="474">
        <f>H156/F156</f>
        <v>1</v>
      </c>
      <c r="J156" s="289" t="s">
        <v>249</v>
      </c>
      <c r="K156" s="59"/>
      <c r="L156" s="69"/>
    </row>
    <row r="157" spans="1:12" ht="12.75" customHeight="1" x14ac:dyDescent="0.2">
      <c r="A157" s="283"/>
      <c r="B157" s="284"/>
      <c r="C157" s="284"/>
      <c r="D157" s="285">
        <v>5311</v>
      </c>
      <c r="E157" s="297">
        <v>4700</v>
      </c>
      <c r="F157" s="298">
        <v>4726</v>
      </c>
      <c r="G157" s="288">
        <v>3454</v>
      </c>
      <c r="H157" s="450">
        <v>4731</v>
      </c>
      <c r="I157" s="474">
        <f t="shared" ref="I157:I164" si="5">H157/F157</f>
        <v>1.0010579771476935</v>
      </c>
      <c r="J157" s="289" t="s">
        <v>250</v>
      </c>
      <c r="K157" s="59"/>
      <c r="L157" s="69"/>
    </row>
    <row r="158" spans="1:12" ht="12.75" customHeight="1" x14ac:dyDescent="0.2">
      <c r="A158" s="283"/>
      <c r="B158" s="284"/>
      <c r="C158" s="312"/>
      <c r="D158" s="285">
        <v>5311</v>
      </c>
      <c r="E158" s="297">
        <v>1638</v>
      </c>
      <c r="F158" s="297">
        <v>1638</v>
      </c>
      <c r="G158" s="288">
        <v>1577</v>
      </c>
      <c r="H158" s="450">
        <v>330</v>
      </c>
      <c r="I158" s="474">
        <f t="shared" si="5"/>
        <v>0.20146520146520147</v>
      </c>
      <c r="J158" s="289" t="s">
        <v>251</v>
      </c>
      <c r="K158" s="59"/>
    </row>
    <row r="159" spans="1:12" ht="12.75" customHeight="1" x14ac:dyDescent="0.2">
      <c r="A159" s="62"/>
      <c r="B159" s="63"/>
      <c r="C159" s="86" t="s">
        <v>252</v>
      </c>
      <c r="D159" s="64">
        <v>5311</v>
      </c>
      <c r="E159" s="297">
        <v>182</v>
      </c>
      <c r="F159" s="297">
        <v>182</v>
      </c>
      <c r="G159" s="75">
        <v>175</v>
      </c>
      <c r="H159" s="461">
        <v>129</v>
      </c>
      <c r="I159" s="474">
        <f t="shared" si="5"/>
        <v>0.70879120879120883</v>
      </c>
      <c r="J159" s="66" t="s">
        <v>253</v>
      </c>
      <c r="K159" s="59"/>
    </row>
    <row r="160" spans="1:12" ht="12.75" customHeight="1" x14ac:dyDescent="0.2">
      <c r="A160" s="283"/>
      <c r="B160" s="284"/>
      <c r="C160" s="284"/>
      <c r="D160" s="285">
        <v>5311</v>
      </c>
      <c r="E160" s="297">
        <v>220</v>
      </c>
      <c r="F160" s="297">
        <v>220</v>
      </c>
      <c r="G160" s="299">
        <v>282</v>
      </c>
      <c r="H160" s="450">
        <v>340</v>
      </c>
      <c r="I160" s="474">
        <f t="shared" si="5"/>
        <v>1.5454545454545454</v>
      </c>
      <c r="J160" s="289" t="s">
        <v>254</v>
      </c>
      <c r="K160" s="59"/>
    </row>
    <row r="161" spans="1:12" ht="12.75" customHeight="1" x14ac:dyDescent="0.2">
      <c r="A161" s="104"/>
      <c r="B161" s="105"/>
      <c r="C161" s="145" t="s">
        <v>255</v>
      </c>
      <c r="D161" s="290">
        <v>5311</v>
      </c>
      <c r="E161" s="300">
        <v>50</v>
      </c>
      <c r="F161" s="300">
        <v>172</v>
      </c>
      <c r="G161" s="136">
        <v>41</v>
      </c>
      <c r="H161" s="476">
        <v>50</v>
      </c>
      <c r="I161" s="474">
        <f t="shared" si="5"/>
        <v>0.29069767441860467</v>
      </c>
      <c r="J161" s="107" t="s">
        <v>256</v>
      </c>
      <c r="K161" s="59"/>
    </row>
    <row r="162" spans="1:12" ht="12.75" customHeight="1" x14ac:dyDescent="0.2">
      <c r="A162" s="104"/>
      <c r="B162" s="105"/>
      <c r="C162" s="145"/>
      <c r="D162" s="290">
        <v>5512</v>
      </c>
      <c r="E162" s="300">
        <v>200</v>
      </c>
      <c r="F162" s="300">
        <v>200</v>
      </c>
      <c r="G162" s="136">
        <v>6</v>
      </c>
      <c r="H162" s="476">
        <v>100</v>
      </c>
      <c r="I162" s="474">
        <f t="shared" si="5"/>
        <v>0.5</v>
      </c>
      <c r="J162" s="107" t="s">
        <v>257</v>
      </c>
      <c r="K162" s="59"/>
    </row>
    <row r="163" spans="1:12" ht="12.75" customHeight="1" x14ac:dyDescent="0.2">
      <c r="A163" s="78"/>
      <c r="B163" s="79"/>
      <c r="C163" s="482"/>
      <c r="D163" s="81">
        <v>5512</v>
      </c>
      <c r="E163" s="484"/>
      <c r="F163" s="484"/>
      <c r="G163" s="485"/>
      <c r="H163" s="483">
        <v>1000</v>
      </c>
      <c r="I163" s="474" t="s">
        <v>305</v>
      </c>
      <c r="J163" s="486" t="s">
        <v>357</v>
      </c>
      <c r="K163" s="59"/>
    </row>
    <row r="164" spans="1:12" ht="12.75" customHeight="1" thickBot="1" x14ac:dyDescent="0.25">
      <c r="A164" s="173"/>
      <c r="B164" s="174"/>
      <c r="C164" s="174"/>
      <c r="D164" s="175">
        <v>5512</v>
      </c>
      <c r="E164" s="176">
        <v>500</v>
      </c>
      <c r="F164" s="176">
        <v>500</v>
      </c>
      <c r="G164" s="177">
        <v>230</v>
      </c>
      <c r="H164" s="480">
        <v>450</v>
      </c>
      <c r="I164" s="448">
        <f t="shared" si="5"/>
        <v>0.9</v>
      </c>
      <c r="J164" s="70" t="s">
        <v>258</v>
      </c>
      <c r="K164" s="59"/>
    </row>
    <row r="165" spans="1:12" ht="12.75" customHeight="1" thickTop="1" x14ac:dyDescent="0.2">
      <c r="A165" s="157"/>
      <c r="B165" s="158"/>
      <c r="C165" s="158"/>
      <c r="D165" s="160"/>
      <c r="E165" s="171">
        <f>SUM(E156:E164)</f>
        <v>7590</v>
      </c>
      <c r="F165" s="171">
        <f>SUM(F156:F164)</f>
        <v>7738</v>
      </c>
      <c r="G165" s="172">
        <f>SUM(G156:G164)</f>
        <v>5765</v>
      </c>
      <c r="H165" s="481">
        <f>SUM(H156:H164)</f>
        <v>7230</v>
      </c>
      <c r="I165" s="487">
        <f>H165/F165</f>
        <v>0.93434996123029201</v>
      </c>
      <c r="J165" s="488"/>
      <c r="K165" s="59"/>
    </row>
    <row r="166" spans="1:12" ht="12.75" customHeight="1" x14ac:dyDescent="0.2">
      <c r="A166" s="55"/>
      <c r="B166" s="74"/>
      <c r="C166" s="67"/>
      <c r="D166" s="67"/>
      <c r="J166" s="70"/>
      <c r="K166" s="59"/>
    </row>
    <row r="167" spans="1:12" ht="12.75" customHeight="1" x14ac:dyDescent="0.2">
      <c r="A167" s="55"/>
      <c r="B167" s="74" t="s">
        <v>259</v>
      </c>
      <c r="C167" s="67"/>
      <c r="D167" s="67"/>
      <c r="J167" s="340"/>
      <c r="K167" s="59"/>
    </row>
    <row r="168" spans="1:12" ht="12.75" customHeight="1" x14ac:dyDescent="0.2">
      <c r="A168" s="283"/>
      <c r="B168" s="284"/>
      <c r="C168" s="284"/>
      <c r="D168" s="285">
        <v>6112</v>
      </c>
      <c r="E168" s="297">
        <v>3980</v>
      </c>
      <c r="F168" s="297">
        <v>3992</v>
      </c>
      <c r="G168" s="288">
        <v>3150</v>
      </c>
      <c r="H168" s="450">
        <v>4023</v>
      </c>
      <c r="I168" s="447">
        <f>H168/F168</f>
        <v>1.0077655310621243</v>
      </c>
      <c r="J168" s="289" t="s">
        <v>260</v>
      </c>
      <c r="K168" s="59"/>
    </row>
    <row r="169" spans="1:12" ht="12.75" customHeight="1" x14ac:dyDescent="0.2">
      <c r="A169" s="283"/>
      <c r="B169" s="284"/>
      <c r="C169" s="284"/>
      <c r="D169" s="285">
        <v>6171</v>
      </c>
      <c r="E169" s="297">
        <v>28000</v>
      </c>
      <c r="F169" s="297">
        <v>29916</v>
      </c>
      <c r="G169" s="288">
        <v>21471</v>
      </c>
      <c r="H169" s="450">
        <v>31000</v>
      </c>
      <c r="I169" s="447">
        <f t="shared" ref="I169:I188" si="6">H169/F169</f>
        <v>1.0362347907474261</v>
      </c>
      <c r="J169" s="289" t="s">
        <v>261</v>
      </c>
      <c r="K169" s="59"/>
      <c r="L169" s="69"/>
    </row>
    <row r="170" spans="1:12" ht="12.75" customHeight="1" x14ac:dyDescent="0.2">
      <c r="A170" s="283"/>
      <c r="B170" s="284"/>
      <c r="C170" s="296">
        <v>2025000008</v>
      </c>
      <c r="D170" s="285">
        <v>6171</v>
      </c>
      <c r="E170" s="300">
        <v>600</v>
      </c>
      <c r="F170" s="300">
        <v>0</v>
      </c>
      <c r="G170" s="302">
        <v>0</v>
      </c>
      <c r="H170" s="450">
        <v>900</v>
      </c>
      <c r="I170" s="447" t="s">
        <v>305</v>
      </c>
      <c r="J170" s="303" t="s">
        <v>262</v>
      </c>
      <c r="K170" s="59"/>
    </row>
    <row r="171" spans="1:12" ht="12.75" customHeight="1" x14ac:dyDescent="0.2">
      <c r="A171" s="157"/>
      <c r="B171" s="158"/>
      <c r="C171" s="67"/>
      <c r="D171" s="84">
        <v>6171</v>
      </c>
      <c r="E171" s="297">
        <v>100</v>
      </c>
      <c r="F171" s="297">
        <v>100</v>
      </c>
      <c r="G171" s="75">
        <v>154</v>
      </c>
      <c r="H171" s="461">
        <v>200</v>
      </c>
      <c r="I171" s="447">
        <f t="shared" si="6"/>
        <v>2</v>
      </c>
      <c r="J171" s="70" t="s">
        <v>263</v>
      </c>
      <c r="K171" s="59"/>
    </row>
    <row r="172" spans="1:12" ht="12.75" customHeight="1" x14ac:dyDescent="0.2">
      <c r="A172" s="331">
        <v>2310110</v>
      </c>
      <c r="B172" s="284"/>
      <c r="C172" s="284"/>
      <c r="D172" s="285">
        <v>6171</v>
      </c>
      <c r="E172" s="341">
        <v>2007</v>
      </c>
      <c r="F172" s="341">
        <v>2007</v>
      </c>
      <c r="G172" s="342">
        <v>643</v>
      </c>
      <c r="H172" s="450">
        <v>2900</v>
      </c>
      <c r="I172" s="447">
        <f t="shared" si="6"/>
        <v>1.4449427005480817</v>
      </c>
      <c r="J172" s="343" t="s">
        <v>264</v>
      </c>
      <c r="K172" s="59"/>
    </row>
    <row r="173" spans="1:12" ht="12.75" customHeight="1" x14ac:dyDescent="0.2">
      <c r="A173" s="283"/>
      <c r="B173" s="284"/>
      <c r="C173" s="284"/>
      <c r="D173" s="285">
        <v>6223</v>
      </c>
      <c r="E173" s="297">
        <v>26</v>
      </c>
      <c r="F173" s="297">
        <v>26</v>
      </c>
      <c r="G173" s="288">
        <v>25</v>
      </c>
      <c r="H173" s="450">
        <v>25</v>
      </c>
      <c r="I173" s="447">
        <f t="shared" si="6"/>
        <v>0.96153846153846156</v>
      </c>
      <c r="J173" s="289" t="s">
        <v>265</v>
      </c>
      <c r="K173" s="59"/>
    </row>
    <row r="174" spans="1:12" ht="12.75" customHeight="1" x14ac:dyDescent="0.2">
      <c r="A174" s="55"/>
      <c r="B174" s="67"/>
      <c r="C174" s="67"/>
      <c r="D174" s="84">
        <v>6310</v>
      </c>
      <c r="E174" s="297">
        <v>60</v>
      </c>
      <c r="F174" s="297">
        <v>348</v>
      </c>
      <c r="G174" s="75">
        <v>252</v>
      </c>
      <c r="H174" s="461">
        <v>348</v>
      </c>
      <c r="I174" s="447">
        <f t="shared" si="6"/>
        <v>1</v>
      </c>
      <c r="J174" s="70" t="s">
        <v>266</v>
      </c>
      <c r="K174" s="59"/>
    </row>
    <row r="175" spans="1:12" ht="12.75" customHeight="1" x14ac:dyDescent="0.2">
      <c r="A175" s="104"/>
      <c r="B175" s="105"/>
      <c r="C175" s="105"/>
      <c r="D175" s="290">
        <v>6320</v>
      </c>
      <c r="E175" s="333">
        <v>550</v>
      </c>
      <c r="F175" s="333">
        <v>550</v>
      </c>
      <c r="G175" s="109">
        <v>572</v>
      </c>
      <c r="H175" s="476">
        <v>570</v>
      </c>
      <c r="I175" s="447">
        <f t="shared" si="6"/>
        <v>1.0363636363636364</v>
      </c>
      <c r="J175" s="106" t="s">
        <v>267</v>
      </c>
      <c r="K175" s="59"/>
    </row>
    <row r="176" spans="1:12" ht="12.75" customHeight="1" x14ac:dyDescent="0.2">
      <c r="A176" s="78"/>
      <c r="B176" s="79"/>
      <c r="C176" s="79"/>
      <c r="D176" s="81">
        <v>6399</v>
      </c>
      <c r="E176" s="178">
        <v>3700</v>
      </c>
      <c r="F176" s="178">
        <v>5793</v>
      </c>
      <c r="G176" s="490">
        <v>5593</v>
      </c>
      <c r="H176" s="483">
        <v>5500</v>
      </c>
      <c r="I176" s="447">
        <f t="shared" si="6"/>
        <v>0.94942171586397373</v>
      </c>
      <c r="J176" s="82" t="s">
        <v>268</v>
      </c>
      <c r="K176" s="59"/>
    </row>
    <row r="177" spans="1:14" ht="12.75" customHeight="1" x14ac:dyDescent="0.2">
      <c r="A177" s="55"/>
      <c r="B177" s="67"/>
      <c r="C177" s="67"/>
      <c r="D177" s="84">
        <v>6399</v>
      </c>
      <c r="E177" s="169">
        <v>1000</v>
      </c>
      <c r="F177" s="169">
        <v>1000</v>
      </c>
      <c r="G177" s="170">
        <v>2005</v>
      </c>
      <c r="H177" s="461">
        <v>2200</v>
      </c>
      <c r="I177" s="447">
        <f t="shared" si="6"/>
        <v>2.2000000000000002</v>
      </c>
      <c r="J177" s="70" t="s">
        <v>269</v>
      </c>
      <c r="K177" s="59"/>
    </row>
    <row r="178" spans="1:14" ht="12.75" customHeight="1" x14ac:dyDescent="0.2">
      <c r="A178" s="283"/>
      <c r="B178" s="284"/>
      <c r="C178" s="284"/>
      <c r="D178" s="285">
        <v>6402</v>
      </c>
      <c r="E178" s="297">
        <v>13</v>
      </c>
      <c r="F178" s="297">
        <v>61</v>
      </c>
      <c r="G178" s="299">
        <v>61</v>
      </c>
      <c r="H178" s="450">
        <v>1200</v>
      </c>
      <c r="I178" s="447">
        <f t="shared" si="6"/>
        <v>19.672131147540984</v>
      </c>
      <c r="J178" s="289" t="s">
        <v>270</v>
      </c>
      <c r="K178" s="72"/>
    </row>
    <row r="179" spans="1:14" ht="12.75" customHeight="1" x14ac:dyDescent="0.2">
      <c r="A179" s="283"/>
      <c r="B179" s="284"/>
      <c r="C179" s="284"/>
      <c r="D179" s="285">
        <v>6409</v>
      </c>
      <c r="E179" s="297">
        <v>200</v>
      </c>
      <c r="F179" s="297">
        <v>200</v>
      </c>
      <c r="G179" s="288">
        <v>30</v>
      </c>
      <c r="H179" s="450">
        <v>270</v>
      </c>
      <c r="I179" s="447">
        <f t="shared" si="6"/>
        <v>1.35</v>
      </c>
      <c r="J179" s="289" t="s">
        <v>271</v>
      </c>
      <c r="K179" s="72"/>
    </row>
    <row r="180" spans="1:14" ht="12.75" customHeight="1" x14ac:dyDescent="0.2">
      <c r="A180" s="283"/>
      <c r="B180" s="284"/>
      <c r="C180" s="284"/>
      <c r="D180" s="285">
        <v>6409</v>
      </c>
      <c r="E180" s="297"/>
      <c r="F180" s="297">
        <v>660</v>
      </c>
      <c r="G180" s="299">
        <v>435</v>
      </c>
      <c r="H180" s="450">
        <v>456</v>
      </c>
      <c r="I180" s="447">
        <f t="shared" si="6"/>
        <v>0.69090909090909092</v>
      </c>
      <c r="J180" s="289" t="s">
        <v>272</v>
      </c>
      <c r="K180" s="72"/>
    </row>
    <row r="181" spans="1:14" ht="12.75" customHeight="1" x14ac:dyDescent="0.2">
      <c r="A181" s="283"/>
      <c r="B181" s="284"/>
      <c r="C181" s="284"/>
      <c r="D181" s="285">
        <v>6409</v>
      </c>
      <c r="E181" s="297">
        <v>10</v>
      </c>
      <c r="F181" s="297">
        <v>10</v>
      </c>
      <c r="G181" s="288">
        <v>0</v>
      </c>
      <c r="H181" s="450">
        <v>10</v>
      </c>
      <c r="I181" s="447">
        <f t="shared" si="6"/>
        <v>1</v>
      </c>
      <c r="J181" s="289" t="s">
        <v>273</v>
      </c>
      <c r="K181" s="72"/>
    </row>
    <row r="182" spans="1:14" ht="12.75" customHeight="1" x14ac:dyDescent="0.2">
      <c r="A182" s="283"/>
      <c r="B182" s="284"/>
      <c r="C182" s="284"/>
      <c r="D182" s="285">
        <v>6409</v>
      </c>
      <c r="E182" s="297">
        <v>10</v>
      </c>
      <c r="F182" s="297">
        <v>10</v>
      </c>
      <c r="G182" s="288">
        <v>0</v>
      </c>
      <c r="H182" s="450">
        <v>10</v>
      </c>
      <c r="I182" s="447">
        <f t="shared" si="6"/>
        <v>1</v>
      </c>
      <c r="J182" s="289" t="s">
        <v>274</v>
      </c>
      <c r="K182" s="59"/>
      <c r="N182" s="73"/>
    </row>
    <row r="183" spans="1:14" ht="12.75" customHeight="1" x14ac:dyDescent="0.2">
      <c r="A183" s="283"/>
      <c r="B183" s="284"/>
      <c r="C183" s="284"/>
      <c r="D183" s="285">
        <v>6409</v>
      </c>
      <c r="E183" s="297"/>
      <c r="F183" s="297"/>
      <c r="G183" s="288"/>
      <c r="H183" s="450">
        <v>49</v>
      </c>
      <c r="I183" s="447" t="s">
        <v>305</v>
      </c>
      <c r="J183" s="289" t="s">
        <v>275</v>
      </c>
      <c r="K183" s="59"/>
      <c r="N183" s="73"/>
    </row>
    <row r="184" spans="1:14" ht="12.75" customHeight="1" x14ac:dyDescent="0.2">
      <c r="A184" s="283"/>
      <c r="B184" s="284"/>
      <c r="C184" s="284"/>
      <c r="D184" s="285">
        <v>6409</v>
      </c>
      <c r="E184" s="297">
        <v>100</v>
      </c>
      <c r="F184" s="297">
        <v>100</v>
      </c>
      <c r="G184" s="288">
        <v>84</v>
      </c>
      <c r="H184" s="450">
        <v>100</v>
      </c>
      <c r="I184" s="447">
        <f t="shared" si="6"/>
        <v>1</v>
      </c>
      <c r="J184" s="289" t="s">
        <v>276</v>
      </c>
      <c r="K184" s="59"/>
    </row>
    <row r="185" spans="1:14" ht="12.75" customHeight="1" x14ac:dyDescent="0.2">
      <c r="A185" s="283"/>
      <c r="B185" s="284"/>
      <c r="C185" s="284"/>
      <c r="D185" s="285">
        <v>6409</v>
      </c>
      <c r="E185" s="297">
        <v>20</v>
      </c>
      <c r="F185" s="297">
        <v>64</v>
      </c>
      <c r="G185" s="75">
        <v>34</v>
      </c>
      <c r="H185" s="450">
        <v>20</v>
      </c>
      <c r="I185" s="447">
        <f t="shared" si="6"/>
        <v>0.3125</v>
      </c>
      <c r="J185" s="289" t="s">
        <v>277</v>
      </c>
      <c r="K185" s="59"/>
    </row>
    <row r="186" spans="1:14" ht="12.75" customHeight="1" x14ac:dyDescent="0.2">
      <c r="A186" s="55"/>
      <c r="B186" s="67"/>
      <c r="C186" s="67"/>
      <c r="D186" s="84">
        <v>6409</v>
      </c>
      <c r="E186" s="297">
        <v>250</v>
      </c>
      <c r="F186" s="297">
        <v>250</v>
      </c>
      <c r="G186" s="161">
        <v>145</v>
      </c>
      <c r="H186" s="453">
        <v>200</v>
      </c>
      <c r="I186" s="447">
        <f t="shared" si="6"/>
        <v>0.8</v>
      </c>
      <c r="J186" s="162" t="s">
        <v>278</v>
      </c>
      <c r="K186" s="59"/>
    </row>
    <row r="187" spans="1:14" ht="12.75" customHeight="1" x14ac:dyDescent="0.2">
      <c r="A187" s="283"/>
      <c r="B187" s="284"/>
      <c r="C187" s="344"/>
      <c r="D187" s="285">
        <v>6409</v>
      </c>
      <c r="E187" s="297">
        <v>3680</v>
      </c>
      <c r="F187" s="297">
        <v>1684</v>
      </c>
      <c r="G187" s="288">
        <v>0</v>
      </c>
      <c r="H187" s="489">
        <v>3500.3</v>
      </c>
      <c r="I187" s="447">
        <f t="shared" si="6"/>
        <v>2.0785629453681711</v>
      </c>
      <c r="J187" s="70" t="s">
        <v>279</v>
      </c>
      <c r="K187" s="59"/>
    </row>
    <row r="188" spans="1:14" ht="12.75" customHeight="1" thickBot="1" x14ac:dyDescent="0.25">
      <c r="A188" s="104"/>
      <c r="B188" s="105"/>
      <c r="C188" s="67"/>
      <c r="D188" s="84">
        <v>6409</v>
      </c>
      <c r="E188" s="96">
        <v>50</v>
      </c>
      <c r="F188" s="96">
        <v>50</v>
      </c>
      <c r="G188" s="75">
        <v>63</v>
      </c>
      <c r="H188" s="461">
        <v>50</v>
      </c>
      <c r="I188" s="447">
        <f t="shared" si="6"/>
        <v>1</v>
      </c>
      <c r="J188" s="70" t="s">
        <v>280</v>
      </c>
      <c r="K188" s="72"/>
    </row>
    <row r="189" spans="1:14" ht="12.75" customHeight="1" thickTop="1" x14ac:dyDescent="0.2">
      <c r="A189" s="307"/>
      <c r="B189" s="345"/>
      <c r="C189" s="345"/>
      <c r="D189" s="346"/>
      <c r="E189" s="65">
        <f>SUM(E168:E188)</f>
        <v>44356</v>
      </c>
      <c r="F189" s="65">
        <f>SUM(F168:F188)</f>
        <v>46821</v>
      </c>
      <c r="G189" s="310">
        <f>SUM(G168:G188)</f>
        <v>34717</v>
      </c>
      <c r="H189" s="492">
        <f>SUM(H168:H188)</f>
        <v>53531.3</v>
      </c>
      <c r="I189" s="479">
        <f>H189/F189</f>
        <v>1.1433181691975824</v>
      </c>
      <c r="J189" s="347"/>
      <c r="K189" s="59"/>
    </row>
    <row r="190" spans="1:14" ht="12.75" customHeight="1" thickBot="1" x14ac:dyDescent="0.25">
      <c r="A190" s="55"/>
      <c r="C190" s="27"/>
      <c r="E190" s="87"/>
      <c r="K190" s="59"/>
    </row>
    <row r="191" spans="1:14" ht="12.75" customHeight="1" thickTop="1" thickBot="1" x14ac:dyDescent="0.25">
      <c r="A191" s="142" t="s">
        <v>281</v>
      </c>
      <c r="B191" s="143"/>
      <c r="C191" s="143"/>
      <c r="D191" s="144"/>
      <c r="E191" s="53">
        <f>E8+E39+E141+E153+E165+E189</f>
        <v>183128</v>
      </c>
      <c r="F191" s="53">
        <f>F8+F39+F141+F153+F165+F189</f>
        <v>321394</v>
      </c>
      <c r="G191" s="53">
        <f>G8+G39+G141+G153+G165+G189</f>
        <v>200386</v>
      </c>
      <c r="H191" s="493">
        <f>H8+H39+H141+H153+H165+H189</f>
        <v>467010.3</v>
      </c>
      <c r="I191" s="491">
        <f>H191/F191</f>
        <v>1.4530772198609805</v>
      </c>
      <c r="J191" s="88"/>
      <c r="K191" s="59"/>
      <c r="M191" s="73"/>
    </row>
    <row r="192" spans="1:14" ht="12.75" customHeight="1" thickTop="1" x14ac:dyDescent="0.2">
      <c r="A192" s="89"/>
      <c r="B192" s="15"/>
      <c r="C192" s="27"/>
      <c r="J192" s="90"/>
      <c r="K192" s="59"/>
      <c r="M192" s="73"/>
    </row>
    <row r="193" spans="1:13" ht="12.75" customHeight="1" x14ac:dyDescent="0.2">
      <c r="A193" s="55"/>
      <c r="B193" s="15" t="s">
        <v>126</v>
      </c>
      <c r="C193" s="27"/>
      <c r="J193" s="91"/>
      <c r="K193" s="59"/>
      <c r="M193" s="73"/>
    </row>
    <row r="194" spans="1:13" ht="12.75" customHeight="1" thickBot="1" x14ac:dyDescent="0.25">
      <c r="A194" s="291"/>
      <c r="B194" s="348"/>
      <c r="C194" s="348"/>
      <c r="D194" s="60">
        <v>6330</v>
      </c>
      <c r="E194" s="349">
        <v>1642</v>
      </c>
      <c r="F194" s="350">
        <v>1642</v>
      </c>
      <c r="G194" s="181">
        <v>0</v>
      </c>
      <c r="H194" s="494">
        <v>2458</v>
      </c>
      <c r="I194" s="497">
        <f>H194/F194</f>
        <v>1.4969549330085261</v>
      </c>
      <c r="J194" s="295" t="s">
        <v>282</v>
      </c>
      <c r="K194" s="59"/>
    </row>
    <row r="195" spans="1:13" ht="12.75" customHeight="1" thickTop="1" x14ac:dyDescent="0.2">
      <c r="A195" s="307"/>
      <c r="B195" s="345"/>
      <c r="C195" s="345"/>
      <c r="D195" s="346"/>
      <c r="E195" s="351">
        <f>SUM(E194)</f>
        <v>1642</v>
      </c>
      <c r="F195" s="92">
        <f>SUM(F194)</f>
        <v>1642</v>
      </c>
      <c r="G195" s="352">
        <v>0</v>
      </c>
      <c r="H195" s="495">
        <v>2458</v>
      </c>
      <c r="I195" s="455">
        <f>H195/F195</f>
        <v>1.4969549330085261</v>
      </c>
      <c r="J195" s="345"/>
      <c r="K195" s="59"/>
    </row>
    <row r="196" spans="1:13" ht="12.75" customHeight="1" x14ac:dyDescent="0.2">
      <c r="A196" s="55"/>
      <c r="C196" s="27"/>
      <c r="E196" s="93"/>
      <c r="F196" s="61"/>
      <c r="G196" s="61"/>
      <c r="H196" s="61"/>
      <c r="I196" s="61"/>
      <c r="K196" s="59"/>
    </row>
    <row r="197" spans="1:13" ht="12.75" customHeight="1" thickBot="1" x14ac:dyDescent="0.25">
      <c r="A197" s="55"/>
      <c r="C197" s="27"/>
      <c r="K197" s="59"/>
    </row>
    <row r="198" spans="1:13" ht="12.75" customHeight="1" thickTop="1" thickBot="1" x14ac:dyDescent="0.25">
      <c r="A198" s="139" t="s">
        <v>283</v>
      </c>
      <c r="B198" s="140"/>
      <c r="C198" s="140"/>
      <c r="D198" s="141"/>
      <c r="E198" s="54">
        <f>E191+E195</f>
        <v>184770</v>
      </c>
      <c r="F198" s="54">
        <f>F191+F195</f>
        <v>323036</v>
      </c>
      <c r="G198" s="54">
        <f t="shared" ref="G198:H198" si="7">G191+G195</f>
        <v>200386</v>
      </c>
      <c r="H198" s="499">
        <f t="shared" si="7"/>
        <v>469468.3</v>
      </c>
      <c r="I198" s="498">
        <f>H198/F198</f>
        <v>1.4533002513651729</v>
      </c>
      <c r="J198" s="496"/>
      <c r="K198" s="59"/>
    </row>
    <row r="199" spans="1:13" ht="17.25" thickTop="1" x14ac:dyDescent="0.2">
      <c r="C199" s="27"/>
      <c r="K199" s="59"/>
    </row>
    <row r="200" spans="1:13" x14ac:dyDescent="0.2">
      <c r="C200" s="27"/>
      <c r="K200" s="59"/>
    </row>
    <row r="201" spans="1:13" x14ac:dyDescent="0.2">
      <c r="C201" s="27"/>
      <c r="K201" s="59"/>
    </row>
    <row r="202" spans="1:13" x14ac:dyDescent="0.2">
      <c r="K202" s="59"/>
    </row>
  </sheetData>
  <sheetProtection selectLockedCells="1" selectUnlockedCells="1"/>
  <mergeCells count="1">
    <mergeCell ref="A1:J1"/>
  </mergeCells>
  <pageMargins left="0.25" right="0.25" top="0.75" bottom="0.75" header="0.3" footer="0.3"/>
  <pageSetup paperSize="9" scale="58" firstPageNumber="0" fitToHeight="0" orientation="portrait" horizontalDpi="4294967293" verticalDpi="4294967293" r:id="rId1"/>
  <headerFooter alignWithMargins="0"/>
  <rowBreaks count="1" manualBreakCount="1">
    <brk id="2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M27"/>
  <sheetViews>
    <sheetView zoomScale="140" zoomScaleNormal="140" workbookViewId="0">
      <selection activeCell="B12" sqref="B12"/>
    </sheetView>
  </sheetViews>
  <sheetFormatPr defaultColWidth="8.7109375" defaultRowHeight="12.75" x14ac:dyDescent="0.2"/>
  <cols>
    <col min="1" max="1" width="6.7109375" customWidth="1"/>
    <col min="2" max="2" width="34.140625" customWidth="1"/>
    <col min="3" max="3" width="15.42578125" customWidth="1"/>
    <col min="4" max="4" width="19.42578125" customWidth="1"/>
    <col min="5" max="5" width="15" customWidth="1"/>
    <col min="6" max="6" width="12.140625" customWidth="1"/>
    <col min="7" max="7" width="14.7109375" customWidth="1"/>
    <col min="8" max="8" width="12.42578125" customWidth="1"/>
    <col min="9" max="9" width="13.28515625" customWidth="1"/>
    <col min="10" max="10" width="13" customWidth="1"/>
    <col min="11" max="11" width="12.42578125" customWidth="1"/>
    <col min="12" max="12" width="13.7109375" customWidth="1"/>
    <col min="14" max="14" width="28.42578125" customWidth="1"/>
    <col min="15" max="15" width="20" customWidth="1"/>
  </cols>
  <sheetData>
    <row r="3" spans="1:13" ht="19.5" x14ac:dyDescent="0.4">
      <c r="B3" s="133" t="s">
        <v>284</v>
      </c>
      <c r="C3" s="9"/>
      <c r="D3" s="9"/>
      <c r="E3" s="9"/>
      <c r="F3" s="9"/>
      <c r="G3" s="9"/>
      <c r="H3" s="9"/>
      <c r="I3" s="9"/>
    </row>
    <row r="4" spans="1:13" ht="16.5" x14ac:dyDescent="0.35">
      <c r="B4" s="9"/>
      <c r="C4" s="9"/>
      <c r="D4" s="9"/>
      <c r="E4" s="9" t="s">
        <v>285</v>
      </c>
      <c r="F4" s="9"/>
      <c r="G4" s="9"/>
      <c r="H4" s="9"/>
      <c r="I4" s="9"/>
    </row>
    <row r="5" spans="1:13" ht="18.75" x14ac:dyDescent="0.4">
      <c r="A5" s="353"/>
      <c r="B5" s="134" t="s">
        <v>286</v>
      </c>
      <c r="C5" s="131" t="s">
        <v>287</v>
      </c>
      <c r="D5" s="131" t="s">
        <v>288</v>
      </c>
      <c r="E5" s="131" t="s">
        <v>289</v>
      </c>
      <c r="F5" s="132" t="s">
        <v>290</v>
      </c>
      <c r="G5" s="354" t="s">
        <v>291</v>
      </c>
      <c r="H5" s="354" t="s">
        <v>292</v>
      </c>
      <c r="I5" s="354" t="s">
        <v>293</v>
      </c>
      <c r="J5" s="354">
        <v>2025</v>
      </c>
      <c r="K5" s="355">
        <v>2026</v>
      </c>
      <c r="L5" s="355">
        <v>2027</v>
      </c>
    </row>
    <row r="6" spans="1:13" ht="18.75" x14ac:dyDescent="0.4">
      <c r="A6" s="356">
        <v>1</v>
      </c>
      <c r="B6" s="135" t="s">
        <v>294</v>
      </c>
      <c r="C6" s="7">
        <v>12000000</v>
      </c>
      <c r="D6" s="7">
        <v>5448224.3200000003</v>
      </c>
      <c r="E6" s="7">
        <v>50450</v>
      </c>
      <c r="F6" s="130">
        <v>4510251</v>
      </c>
      <c r="G6" s="357" t="s">
        <v>295</v>
      </c>
      <c r="H6" s="358">
        <v>47237</v>
      </c>
      <c r="I6" s="358">
        <v>49230</v>
      </c>
      <c r="J6" s="359">
        <v>605400</v>
      </c>
      <c r="K6" s="11">
        <v>605400</v>
      </c>
      <c r="L6" s="11">
        <v>605400</v>
      </c>
    </row>
    <row r="7" spans="1:13" ht="18.75" x14ac:dyDescent="0.4">
      <c r="A7" s="356">
        <v>2</v>
      </c>
      <c r="B7" s="135" t="s">
        <v>296</v>
      </c>
      <c r="C7" s="7">
        <v>16000000</v>
      </c>
      <c r="D7" s="7">
        <v>1665811.84</v>
      </c>
      <c r="E7" s="7">
        <v>37860</v>
      </c>
      <c r="F7" s="130" t="s">
        <v>297</v>
      </c>
      <c r="G7" s="357" t="s">
        <v>298</v>
      </c>
      <c r="H7" s="358">
        <v>47299</v>
      </c>
      <c r="I7" s="358">
        <v>47299</v>
      </c>
      <c r="J7" s="359">
        <v>454320</v>
      </c>
      <c r="K7" s="359">
        <v>454320</v>
      </c>
      <c r="L7" s="359">
        <v>454320</v>
      </c>
    </row>
    <row r="8" spans="1:13" ht="18.75" x14ac:dyDescent="0.4">
      <c r="A8" s="356">
        <v>3</v>
      </c>
      <c r="B8" s="135" t="s">
        <v>299</v>
      </c>
      <c r="C8" s="7">
        <v>20000000</v>
      </c>
      <c r="D8" s="8">
        <v>1461100.64</v>
      </c>
      <c r="E8" s="7">
        <v>23567</v>
      </c>
      <c r="F8" s="130" t="s">
        <v>300</v>
      </c>
      <c r="G8" s="357" t="s">
        <v>301</v>
      </c>
      <c r="H8" s="360">
        <v>46721</v>
      </c>
      <c r="I8" s="358">
        <v>47848</v>
      </c>
      <c r="J8" s="359">
        <v>282804</v>
      </c>
      <c r="K8" s="359">
        <v>282804</v>
      </c>
      <c r="L8" s="359">
        <v>259237</v>
      </c>
    </row>
    <row r="9" spans="1:13" ht="18.75" x14ac:dyDescent="0.4">
      <c r="A9" s="356">
        <v>4</v>
      </c>
      <c r="B9" s="135" t="s">
        <v>302</v>
      </c>
      <c r="C9" s="7">
        <v>2200000</v>
      </c>
      <c r="D9" s="7">
        <v>68472</v>
      </c>
      <c r="E9" s="7">
        <v>45833</v>
      </c>
      <c r="F9" s="130" t="s">
        <v>303</v>
      </c>
      <c r="G9" s="357" t="s">
        <v>304</v>
      </c>
      <c r="H9" s="358" t="s">
        <v>305</v>
      </c>
      <c r="I9" s="358">
        <v>45992</v>
      </c>
      <c r="J9" s="359">
        <v>549996</v>
      </c>
      <c r="K9" s="359"/>
      <c r="L9" s="359"/>
    </row>
    <row r="10" spans="1:13" ht="18.75" x14ac:dyDescent="0.4">
      <c r="A10" s="356">
        <v>5</v>
      </c>
      <c r="B10" s="361" t="s">
        <v>306</v>
      </c>
      <c r="C10" s="359">
        <v>22000000</v>
      </c>
      <c r="D10" s="359">
        <v>10801575.279999999</v>
      </c>
      <c r="E10" s="359">
        <v>208333</v>
      </c>
      <c r="F10" s="362" t="s">
        <v>307</v>
      </c>
      <c r="G10" s="357" t="s">
        <v>308</v>
      </c>
      <c r="H10" s="358">
        <v>47483</v>
      </c>
      <c r="I10" s="358">
        <v>47483</v>
      </c>
      <c r="J10" s="359">
        <v>2499996</v>
      </c>
      <c r="K10" s="359">
        <v>2347075</v>
      </c>
      <c r="L10" s="359">
        <v>2347075</v>
      </c>
    </row>
    <row r="11" spans="1:13" ht="18.75" x14ac:dyDescent="0.4">
      <c r="A11" s="356">
        <v>6</v>
      </c>
      <c r="B11" s="361" t="s">
        <v>309</v>
      </c>
      <c r="C11" s="359">
        <v>5500000</v>
      </c>
      <c r="D11" s="359">
        <v>3847074.43</v>
      </c>
      <c r="E11" s="359">
        <v>27919.09</v>
      </c>
      <c r="F11" s="362" t="s">
        <v>310</v>
      </c>
      <c r="G11" s="357" t="s">
        <v>311</v>
      </c>
      <c r="H11" s="358">
        <v>46355</v>
      </c>
      <c r="I11" s="358">
        <v>49278</v>
      </c>
      <c r="J11" s="359">
        <v>688488</v>
      </c>
      <c r="K11" s="359">
        <v>688488</v>
      </c>
      <c r="L11" s="359">
        <v>688488</v>
      </c>
    </row>
    <row r="12" spans="1:13" ht="18.75" x14ac:dyDescent="0.4">
      <c r="A12" s="356">
        <v>7</v>
      </c>
      <c r="B12" s="361" t="s">
        <v>312</v>
      </c>
      <c r="C12" s="359">
        <v>27500000</v>
      </c>
      <c r="D12" s="359">
        <v>26124800</v>
      </c>
      <c r="E12" s="359">
        <v>458400</v>
      </c>
      <c r="F12" s="362">
        <v>4510258</v>
      </c>
      <c r="G12" s="363">
        <v>4.1900000000000004</v>
      </c>
      <c r="H12" s="358">
        <v>46506</v>
      </c>
      <c r="I12" s="358">
        <v>47603</v>
      </c>
      <c r="J12" s="364">
        <v>2292000</v>
      </c>
      <c r="K12" s="359">
        <v>5500800</v>
      </c>
      <c r="L12" s="359">
        <v>5500800</v>
      </c>
      <c r="M12" s="10" t="s">
        <v>313</v>
      </c>
    </row>
    <row r="13" spans="1:13" ht="18.75" customHeight="1" x14ac:dyDescent="0.4">
      <c r="A13" s="356">
        <v>8</v>
      </c>
      <c r="B13" s="365" t="s">
        <v>314</v>
      </c>
      <c r="C13" s="359">
        <v>15000000</v>
      </c>
      <c r="D13" s="359">
        <v>14599158.23</v>
      </c>
      <c r="E13" s="359"/>
      <c r="F13" s="362">
        <v>4510260</v>
      </c>
      <c r="G13" s="366">
        <v>4.5999999999999996</v>
      </c>
      <c r="H13" s="358">
        <v>46567</v>
      </c>
      <c r="I13" s="358">
        <v>52807</v>
      </c>
      <c r="J13" s="356"/>
      <c r="K13" s="356"/>
      <c r="L13" s="359">
        <v>681600</v>
      </c>
      <c r="M13" s="10" t="s">
        <v>315</v>
      </c>
    </row>
    <row r="14" spans="1:13" ht="18.75" customHeight="1" x14ac:dyDescent="0.4">
      <c r="A14" s="356">
        <v>9</v>
      </c>
      <c r="B14" s="365" t="s">
        <v>316</v>
      </c>
      <c r="C14" s="359">
        <v>12000000</v>
      </c>
      <c r="D14" s="359">
        <v>12000000</v>
      </c>
      <c r="E14" s="359"/>
      <c r="F14" s="362">
        <v>4510259</v>
      </c>
      <c r="G14" s="366">
        <v>4.5999999999999996</v>
      </c>
      <c r="H14" s="358">
        <v>46567</v>
      </c>
      <c r="I14" s="358">
        <v>52807</v>
      </c>
      <c r="J14" s="356"/>
      <c r="K14" s="359"/>
      <c r="L14" s="359">
        <v>850800</v>
      </c>
      <c r="M14" s="10" t="s">
        <v>315</v>
      </c>
    </row>
    <row r="15" spans="1:13" ht="18.75" customHeight="1" x14ac:dyDescent="0.4">
      <c r="A15" s="356">
        <v>10</v>
      </c>
      <c r="B15" s="365" t="s">
        <v>317</v>
      </c>
      <c r="C15" s="359">
        <v>250000000</v>
      </c>
      <c r="D15" s="359">
        <v>16500792.560000001</v>
      </c>
      <c r="E15" s="359"/>
      <c r="F15" s="362" t="s">
        <v>318</v>
      </c>
      <c r="G15" s="366" t="s">
        <v>319</v>
      </c>
      <c r="H15" s="358" t="s">
        <v>305</v>
      </c>
      <c r="I15" s="358">
        <v>46416</v>
      </c>
      <c r="J15" s="356"/>
      <c r="K15" s="359"/>
      <c r="L15" s="359"/>
      <c r="M15" s="10"/>
    </row>
    <row r="16" spans="1:13" ht="18.75" customHeight="1" x14ac:dyDescent="0.4">
      <c r="A16" s="356">
        <v>11</v>
      </c>
      <c r="B16" s="361" t="s">
        <v>320</v>
      </c>
      <c r="C16" s="359">
        <v>10000000</v>
      </c>
      <c r="D16" s="359">
        <v>10000000</v>
      </c>
      <c r="E16" s="359"/>
      <c r="F16" s="356"/>
      <c r="G16" s="356" t="s">
        <v>321</v>
      </c>
      <c r="H16" s="356" t="s">
        <v>305</v>
      </c>
      <c r="I16" s="356"/>
      <c r="J16" s="356"/>
      <c r="K16" s="356"/>
      <c r="L16" s="356"/>
      <c r="M16" s="10" t="s">
        <v>322</v>
      </c>
    </row>
    <row r="17" spans="1:12" ht="24" customHeight="1" x14ac:dyDescent="0.2">
      <c r="A17" s="356"/>
      <c r="B17" s="367" t="s">
        <v>323</v>
      </c>
      <c r="C17" s="368">
        <f>SUM(C6:C16)</f>
        <v>392200000</v>
      </c>
      <c r="D17" s="369">
        <f>SUM(D6:D16)</f>
        <v>102517009.3</v>
      </c>
      <c r="E17" s="359">
        <f>SUM(E6:E16)</f>
        <v>852362.09000000008</v>
      </c>
      <c r="F17" s="356"/>
      <c r="G17" s="356"/>
      <c r="H17" s="356"/>
      <c r="I17" s="356"/>
      <c r="J17" s="359">
        <f>SUM(J6:J12)</f>
        <v>7373004</v>
      </c>
      <c r="K17" s="359">
        <f>SUM(K6:K16)</f>
        <v>9878887</v>
      </c>
      <c r="L17" s="359">
        <f>SUM(L6:L16)</f>
        <v>11387720</v>
      </c>
    </row>
    <row r="18" spans="1:12" ht="18.75" x14ac:dyDescent="0.4">
      <c r="B18" s="129"/>
      <c r="C18" s="8"/>
      <c r="G18" s="8"/>
    </row>
    <row r="19" spans="1:12" ht="18.75" x14ac:dyDescent="0.4">
      <c r="B19" s="129"/>
      <c r="C19" s="8"/>
      <c r="G19" s="8"/>
    </row>
    <row r="20" spans="1:12" ht="18.75" x14ac:dyDescent="0.4">
      <c r="B20" s="129"/>
      <c r="C20" s="8"/>
      <c r="G20" s="8"/>
    </row>
    <row r="21" spans="1:12" ht="18.75" x14ac:dyDescent="0.4">
      <c r="B21" s="129"/>
      <c r="C21" s="8"/>
      <c r="G21" s="8"/>
    </row>
    <row r="22" spans="1:12" ht="18.75" x14ac:dyDescent="0.4">
      <c r="B22" s="129"/>
      <c r="C22" s="8"/>
    </row>
    <row r="23" spans="1:12" ht="18.75" x14ac:dyDescent="0.4">
      <c r="B23" s="129"/>
      <c r="C23" s="8"/>
    </row>
    <row r="24" spans="1:12" ht="18.75" x14ac:dyDescent="0.4">
      <c r="B24" s="129"/>
      <c r="C24" s="8"/>
      <c r="I24" s="5"/>
    </row>
    <row r="25" spans="1:12" ht="18.75" customHeight="1" x14ac:dyDescent="0.4">
      <c r="B25" s="129"/>
    </row>
    <row r="26" spans="1:12" ht="18.75" x14ac:dyDescent="0.4">
      <c r="B26" s="129"/>
      <c r="C26" s="8"/>
    </row>
    <row r="27" spans="1:12" ht="20.100000000000001" customHeight="1" x14ac:dyDescent="0.2">
      <c r="C27" s="8"/>
      <c r="D27" s="8"/>
      <c r="E27" s="8"/>
    </row>
  </sheetData>
  <pageMargins left="0.25" right="0.25" top="0.75" bottom="0.75" header="0.3" footer="0.3"/>
  <pageSetup paperSize="9" scale="66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314af4f07124612dd3b0b799e4b0346e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2bba7a561c561ca380f45b95905afcf4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f73d20-a26e-4321-b5dc-75ca7bbfa1fe" xsi:nil="true"/>
    <lcf76f155ced4ddcb4097134ff3c332f xmlns="2b870d30-e543-4857-8181-1e4394288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1D2770-7E4F-4556-A2BB-63F693D9A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70d30-e543-4857-8181-1e439428867c"/>
    <ds:schemaRef ds:uri="ebf73d20-a26e-4321-b5dc-75ca7bbfa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2AA5C7-56E9-4A5C-9D3B-9AA92768A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9C95C-0FBF-4A03-8C0C-4B81CB4E218D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2b870d30-e543-4857-8181-1e439428867c"/>
    <ds:schemaRef ds:uri="http://schemas.microsoft.com/office/infopath/2007/PartnerControls"/>
    <ds:schemaRef ds:uri="ebf73d20-a26e-4321-b5dc-75ca7bbfa1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Shrnutí + financování</vt:lpstr>
      <vt:lpstr>Příjmy</vt:lpstr>
      <vt:lpstr>Výdaje</vt:lpstr>
      <vt:lpstr>Úvěry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volfova</dc:creator>
  <cp:keywords/>
  <dc:description/>
  <cp:lastModifiedBy>Jitka Volfová</cp:lastModifiedBy>
  <cp:revision/>
  <cp:lastPrinted>2025-12-01T13:48:32Z</cp:lastPrinted>
  <dcterms:created xsi:type="dcterms:W3CDTF">2010-12-16T10:56:21Z</dcterms:created>
  <dcterms:modified xsi:type="dcterms:W3CDTF">2025-12-09T12:09:43Z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0x010100FE2F02266BEDC44D995AD1A4DCD306BC</vt:lpwstr>
  </property>
  <property fmtid="{D5CDD505-2E9C-101B-9397-08002B2CF9AE}" pid="3" name="MediaServiceImageTags">
    <vt:lpwstr/>
  </property>
</Properties>
</file>