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ceskakamenice-my.sharepoint.com/personal/j_volfova_ceska-kamenice_cz/Documents/Dokumenty/ROZPOČET/Rozpočet 2025/Čerpání rozpočtu/"/>
    </mc:Choice>
  </mc:AlternateContent>
  <xr:revisionPtr revIDLastSave="509" documentId="8_{4E46DBED-E4CD-4639-906B-8FE26AC12F9F}" xr6:coauthVersionLast="47" xr6:coauthVersionMax="47" xr10:uidLastSave="{2DA92EE6-178D-415C-ABE8-377B40A46C4F}"/>
  <bookViews>
    <workbookView xWindow="-120" yWindow="-120" windowWidth="29040" windowHeight="15720" tabRatio="446" activeTab="1" xr2:uid="{00000000-000D-0000-FFFF-FFFF00000000}"/>
  </bookViews>
  <sheets>
    <sheet name="Shrnutí + financování 2025" sheetId="5" r:id="rId1"/>
    <sheet name="Příjmy 2025" sheetId="4" r:id="rId2"/>
    <sheet name="Výdaje 2025" sheetId="1" r:id="rId3"/>
    <sheet name="Úvěry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9" i="1" l="1"/>
  <c r="H170" i="1"/>
  <c r="H126" i="1"/>
  <c r="H73" i="1"/>
  <c r="H72" i="1"/>
  <c r="H32" i="1"/>
  <c r="H107" i="4"/>
  <c r="H119" i="4"/>
  <c r="H114" i="4"/>
  <c r="H106" i="4"/>
  <c r="H105" i="4"/>
  <c r="H157" i="1"/>
  <c r="H133" i="1"/>
  <c r="H134" i="1"/>
  <c r="H71" i="1"/>
  <c r="H64" i="1"/>
  <c r="G89" i="4"/>
  <c r="H75" i="1"/>
  <c r="G201" i="1"/>
  <c r="H100" i="4"/>
  <c r="G173" i="1"/>
  <c r="H142" i="1" l="1"/>
  <c r="H125" i="1"/>
  <c r="H89" i="1"/>
  <c r="H61" i="1"/>
  <c r="H42" i="1"/>
  <c r="H41" i="1"/>
  <c r="D28" i="5"/>
  <c r="G23" i="4"/>
  <c r="H141" i="1"/>
  <c r="H122" i="1"/>
  <c r="H45" i="1"/>
  <c r="H26" i="1"/>
  <c r="H7" i="1"/>
  <c r="H136" i="4"/>
  <c r="H137" i="4"/>
  <c r="H110" i="4"/>
  <c r="H118" i="4"/>
  <c r="H111" i="4"/>
  <c r="H92" i="4"/>
  <c r="H66" i="4"/>
  <c r="E16" i="7"/>
  <c r="D16" i="7"/>
  <c r="C16" i="7"/>
  <c r="L16" i="7"/>
  <c r="K16" i="7"/>
  <c r="J16" i="7"/>
  <c r="C28" i="5"/>
  <c r="B28" i="5"/>
  <c r="H23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20" i="1"/>
  <c r="H221" i="1"/>
  <c r="H222" i="1"/>
  <c r="H223" i="1"/>
  <c r="H224" i="1"/>
  <c r="H225" i="1"/>
  <c r="H227" i="1"/>
  <c r="H228" i="1"/>
  <c r="H204" i="1"/>
  <c r="H192" i="1"/>
  <c r="H193" i="1"/>
  <c r="H194" i="1"/>
  <c r="H195" i="1"/>
  <c r="H196" i="1"/>
  <c r="H197" i="1"/>
  <c r="H198" i="1"/>
  <c r="H200" i="1"/>
  <c r="H191" i="1"/>
  <c r="H178" i="1"/>
  <c r="H179" i="1"/>
  <c r="H184" i="1"/>
  <c r="H185" i="1"/>
  <c r="H186" i="1"/>
  <c r="H187" i="1"/>
  <c r="H176" i="1"/>
  <c r="H55" i="1"/>
  <c r="H58" i="1"/>
  <c r="H60" i="1"/>
  <c r="H62" i="1"/>
  <c r="H65" i="1"/>
  <c r="H66" i="1"/>
  <c r="H67" i="1"/>
  <c r="H68" i="1"/>
  <c r="H69" i="1"/>
  <c r="H70" i="1"/>
  <c r="H74" i="1"/>
  <c r="H76" i="1"/>
  <c r="H77" i="1"/>
  <c r="H78" i="1"/>
  <c r="H79" i="1"/>
  <c r="H80" i="1"/>
  <c r="H81" i="1"/>
  <c r="H82" i="1"/>
  <c r="H83" i="1"/>
  <c r="H84" i="1"/>
  <c r="H88" i="1"/>
  <c r="H90" i="1"/>
  <c r="H91" i="1"/>
  <c r="H92" i="1"/>
  <c r="H93" i="1"/>
  <c r="H95" i="1"/>
  <c r="H96" i="1"/>
  <c r="H97" i="1"/>
  <c r="H98" i="1"/>
  <c r="H99" i="1"/>
  <c r="H100" i="1"/>
  <c r="H101" i="1"/>
  <c r="H102" i="1"/>
  <c r="H103" i="1"/>
  <c r="H104" i="1"/>
  <c r="H105" i="1"/>
  <c r="H112" i="1"/>
  <c r="H113" i="1"/>
  <c r="H114" i="1"/>
  <c r="H115" i="1"/>
  <c r="H116" i="1"/>
  <c r="H119" i="1"/>
  <c r="H120" i="1"/>
  <c r="H121" i="1"/>
  <c r="H123" i="1"/>
  <c r="H124" i="1"/>
  <c r="H127" i="1"/>
  <c r="H128" i="1"/>
  <c r="H129" i="1"/>
  <c r="H130" i="1"/>
  <c r="H131" i="1"/>
  <c r="H132" i="1"/>
  <c r="H135" i="1"/>
  <c r="H136" i="1"/>
  <c r="H137" i="1"/>
  <c r="H139" i="1"/>
  <c r="H140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8" i="1"/>
  <c r="H160" i="1"/>
  <c r="H161" i="1"/>
  <c r="H162" i="1"/>
  <c r="H165" i="1"/>
  <c r="H166" i="1"/>
  <c r="H167" i="1"/>
  <c r="H169" i="1"/>
  <c r="H171" i="1"/>
  <c r="H172" i="1"/>
  <c r="H54" i="1"/>
  <c r="H14" i="1"/>
  <c r="H15" i="1"/>
  <c r="H16" i="1"/>
  <c r="H19" i="1"/>
  <c r="H20" i="1"/>
  <c r="H21" i="1"/>
  <c r="H22" i="1"/>
  <c r="H23" i="1"/>
  <c r="H24" i="1"/>
  <c r="H25" i="1"/>
  <c r="H27" i="1"/>
  <c r="H28" i="1"/>
  <c r="H29" i="1"/>
  <c r="H30" i="1"/>
  <c r="H31" i="1"/>
  <c r="H33" i="1"/>
  <c r="H34" i="1"/>
  <c r="H37" i="1"/>
  <c r="H43" i="1"/>
  <c r="H44" i="1"/>
  <c r="H48" i="1"/>
  <c r="H50" i="1"/>
  <c r="H12" i="1"/>
  <c r="H8" i="1"/>
  <c r="H6" i="1"/>
  <c r="F138" i="4"/>
  <c r="E138" i="4"/>
  <c r="G138" i="4"/>
  <c r="F95" i="4"/>
  <c r="G95" i="4"/>
  <c r="E95" i="4"/>
  <c r="H51" i="4"/>
  <c r="H30" i="4"/>
  <c r="H33" i="4"/>
  <c r="H34" i="4"/>
  <c r="H35" i="4"/>
  <c r="H36" i="4"/>
  <c r="H37" i="4"/>
  <c r="H38" i="4"/>
  <c r="H39" i="4"/>
  <c r="H40" i="4"/>
  <c r="H41" i="4"/>
  <c r="H43" i="4"/>
  <c r="H44" i="4"/>
  <c r="H45" i="4"/>
  <c r="H46" i="4"/>
  <c r="H47" i="4"/>
  <c r="H48" i="4"/>
  <c r="H49" i="4"/>
  <c r="H50" i="4"/>
  <c r="H52" i="4"/>
  <c r="H53" i="4"/>
  <c r="H54" i="4"/>
  <c r="H55" i="4"/>
  <c r="H56" i="4"/>
  <c r="H58" i="4"/>
  <c r="H59" i="4"/>
  <c r="H60" i="4"/>
  <c r="H61" i="4"/>
  <c r="H62" i="4"/>
  <c r="H64" i="4"/>
  <c r="H65" i="4"/>
  <c r="H68" i="4"/>
  <c r="H69" i="4"/>
  <c r="H72" i="4"/>
  <c r="H74" i="4"/>
  <c r="H75" i="4"/>
  <c r="H76" i="4"/>
  <c r="H77" i="4"/>
  <c r="H85" i="4"/>
  <c r="H86" i="4"/>
  <c r="H87" i="4"/>
  <c r="H88" i="4"/>
  <c r="H94" i="4"/>
  <c r="H98" i="4"/>
  <c r="H101" i="4"/>
  <c r="H102" i="4"/>
  <c r="H103" i="4"/>
  <c r="H104" i="4"/>
  <c r="H108" i="4"/>
  <c r="H120" i="4"/>
  <c r="H121" i="4"/>
  <c r="H122" i="4"/>
  <c r="H123" i="4"/>
  <c r="H124" i="4"/>
  <c r="H126" i="4"/>
  <c r="H127" i="4"/>
  <c r="H128" i="4"/>
  <c r="H129" i="4"/>
  <c r="H130" i="4"/>
  <c r="H131" i="4"/>
  <c r="H132" i="4"/>
  <c r="H29" i="4"/>
  <c r="H28" i="4"/>
  <c r="H27" i="4"/>
  <c r="H26" i="4"/>
  <c r="H9" i="4"/>
  <c r="H8" i="4"/>
  <c r="H11" i="4"/>
  <c r="H14" i="4"/>
  <c r="H15" i="4"/>
  <c r="H16" i="4"/>
  <c r="H17" i="4"/>
  <c r="H18" i="4"/>
  <c r="H19" i="4"/>
  <c r="H22" i="4"/>
  <c r="H10" i="4"/>
  <c r="H7" i="4"/>
  <c r="H6" i="4"/>
  <c r="H143" i="4"/>
  <c r="H135" i="4"/>
  <c r="H134" i="4"/>
  <c r="H133" i="4"/>
  <c r="H138" i="4" l="1"/>
  <c r="G144" i="4"/>
  <c r="F51" i="1"/>
  <c r="G9" i="1"/>
  <c r="G51" i="1"/>
  <c r="G188" i="1"/>
  <c r="G229" i="1"/>
  <c r="H51" i="1" l="1"/>
  <c r="F144" i="4"/>
  <c r="H144" i="4" s="1"/>
  <c r="F235" i="1"/>
  <c r="H235" i="1" s="1"/>
  <c r="F229" i="1"/>
  <c r="H229" i="1" s="1"/>
  <c r="F201" i="1"/>
  <c r="H201" i="1" s="1"/>
  <c r="F188" i="1"/>
  <c r="H188" i="1" s="1"/>
  <c r="F173" i="1"/>
  <c r="H173" i="1" s="1"/>
  <c r="F9" i="1"/>
  <c r="H9" i="1" s="1"/>
  <c r="F89" i="4"/>
  <c r="H89" i="4" s="1"/>
  <c r="F23" i="4"/>
  <c r="E144" i="4"/>
  <c r="H95" i="4" l="1"/>
  <c r="H23" i="4"/>
  <c r="G231" i="1"/>
  <c r="F231" i="1"/>
  <c r="C6" i="5" s="1"/>
  <c r="G140" i="4"/>
  <c r="F140" i="4"/>
  <c r="E188" i="1"/>
  <c r="C5" i="5" l="1"/>
  <c r="C7" i="5" s="1"/>
  <c r="H140" i="4"/>
  <c r="H231" i="1"/>
  <c r="G238" i="1"/>
  <c r="G146" i="4"/>
  <c r="D5" i="5"/>
  <c r="F146" i="4"/>
  <c r="F238" i="1"/>
  <c r="D6" i="5"/>
  <c r="E235" i="1"/>
  <c r="H238" i="1" l="1"/>
  <c r="H146" i="4"/>
  <c r="E23" i="4"/>
  <c r="E89" i="4"/>
  <c r="E201" i="1"/>
  <c r="E173" i="1"/>
  <c r="E51" i="1"/>
  <c r="E9" i="1"/>
  <c r="E140" i="4" l="1"/>
  <c r="E146" i="4" l="1"/>
  <c r="B5" i="5"/>
  <c r="D7" i="5"/>
  <c r="E229" i="1" l="1"/>
  <c r="E231" i="1" s="1"/>
  <c r="B6" i="5" s="1"/>
  <c r="B7" i="5" s="1"/>
  <c r="E2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tc={3FADB900-3E80-4311-B0BB-89318AF1D4F2}</author>
    <author>tc={F1C5D04C-00CD-4705-ACB1-DC49E993E233}</author>
  </authors>
  <commentList>
    <comment ref="E10" authorId="0" shapeId="0" xr:uid="{3FADB900-3E80-4311-B0BB-89318AF1D4F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Upřesní J. Volfová</t>
      </text>
    </comment>
    <comment ref="S10" authorId="1" shapeId="0" xr:uid="{F1C5D04C-00CD-4705-ACB1-DC49E993E23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Upřesní J. Volfová</t>
      </text>
    </comment>
  </commentList>
</comments>
</file>

<file path=xl/sharedStrings.xml><?xml version="1.0" encoding="utf-8"?>
<sst xmlns="http://schemas.openxmlformats.org/spreadsheetml/2006/main" count="449" uniqueCount="421">
  <si>
    <t>SHRNUTÍ 2025</t>
  </si>
  <si>
    <t>RU</t>
  </si>
  <si>
    <t>celkové příjmy</t>
  </si>
  <si>
    <t>celkové výdaje</t>
  </si>
  <si>
    <t>rozdíl</t>
  </si>
  <si>
    <t>financování</t>
  </si>
  <si>
    <t xml:space="preserve">HV – ZBÚ </t>
  </si>
  <si>
    <t>HV – SF</t>
  </si>
  <si>
    <t>Čerpání úvěru ČSOB – vodovod Líska</t>
  </si>
  <si>
    <t>Mimořádná splátka úvěru ČSOB – vodovod Líska</t>
  </si>
  <si>
    <t>Čerpání úvěru ČSOB – energetické úspory CDM</t>
  </si>
  <si>
    <t>Mimořádná splátka úvěru ČSOB – energetické úspory CDM</t>
  </si>
  <si>
    <t>Čerpání úvěru ČSOB – chodník Žižkova a rekonstrukce NZDM</t>
  </si>
  <si>
    <t>Pravidelná splátka úvěru ČSOB – chodník Žižkova a rekonstrukce NZDM</t>
  </si>
  <si>
    <t>4x458400 a 4x150000</t>
  </si>
  <si>
    <t>Mimořádná splátka úvěru ČSOB – chodník Žižkova a rekonstrukce NZDM</t>
  </si>
  <si>
    <t>Pravidelná splátka úvěru UniCredit – IROP</t>
  </si>
  <si>
    <t>Pravidelná splátka úvěru ČSOB – bytové domy Lidická</t>
  </si>
  <si>
    <t>Pravidelná splátka úvěru ČS – komunitní centrum</t>
  </si>
  <si>
    <t>Pravidelná splátka úvěru ČS – plošina</t>
  </si>
  <si>
    <t>Pravidelná splátka úvěru UniCredit – Skalka</t>
  </si>
  <si>
    <t>Pravidelná splátka úvěru ČSOB – přesun tepelného zdroje DK</t>
  </si>
  <si>
    <t>Operace z pen.účtů organizace nemající charakter příjmů a výdajů</t>
  </si>
  <si>
    <t>,</t>
  </si>
  <si>
    <t>účet</t>
  </si>
  <si>
    <t>§</t>
  </si>
  <si>
    <t>pol</t>
  </si>
  <si>
    <t>RS</t>
  </si>
  <si>
    <t>Skutečnost</t>
  </si>
  <si>
    <t>1 – DAŇOVÉ PŘÍJMY</t>
  </si>
  <si>
    <t>SD</t>
  </si>
  <si>
    <t>Daň z příjmů FO placená plátci</t>
  </si>
  <si>
    <t>Daň z příjmů FO placená poplatníky</t>
  </si>
  <si>
    <t>Daň z příjmů FO vybíraná srážkou</t>
  </si>
  <si>
    <t>Daň z příjmu právnických osob</t>
  </si>
  <si>
    <t>Daň z příjmu právnických osob za obce</t>
  </si>
  <si>
    <t>DPH</t>
  </si>
  <si>
    <t>Poplatek ze psů</t>
  </si>
  <si>
    <t>Popl. za provoz systému – komunální odpad</t>
  </si>
  <si>
    <t>Poplatek z pobytu</t>
  </si>
  <si>
    <t xml:space="preserve">Popl. za užívání veř. prostranství </t>
  </si>
  <si>
    <t>Správní poplatky</t>
  </si>
  <si>
    <t>Daň z hazardních her</t>
  </si>
  <si>
    <t>Daň z nemovitých věcí</t>
  </si>
  <si>
    <t>2 – NEDAŇOVÉ PŘÍJMY</t>
  </si>
  <si>
    <t>Plakátování, reklama</t>
  </si>
  <si>
    <t>Univerzita třetího věku</t>
  </si>
  <si>
    <t xml:space="preserve">Českokamenické noviny     </t>
  </si>
  <si>
    <t>KaCR – poskytování služeb vč. vstupného (mimo festival)</t>
  </si>
  <si>
    <t>KaCR – příjmy Festival 2024 (mimo darů)</t>
  </si>
  <si>
    <t>Vstupné kostel, kaple</t>
  </si>
  <si>
    <t>Knihovna</t>
  </si>
  <si>
    <t>Koupaliště</t>
  </si>
  <si>
    <t>Sportovní hala - zálohy, energie, co platí Palmer</t>
  </si>
  <si>
    <t>Koupaliště - Stellplatz</t>
  </si>
  <si>
    <t>Bytové hospodářství – zálohy a služby</t>
  </si>
  <si>
    <t>Nebyty – zálohy a služby</t>
  </si>
  <si>
    <t>Hroby</t>
  </si>
  <si>
    <t>Příjmy za parkování</t>
  </si>
  <si>
    <t>Vratné kelímky</t>
  </si>
  <si>
    <t>Platby za odpad podnikatelé</t>
  </si>
  <si>
    <t>Příjmy - sběrný dvůr</t>
  </si>
  <si>
    <t>KaCR – prodej zboží</t>
  </si>
  <si>
    <t>Věcná břemena</t>
  </si>
  <si>
    <t>Pronájem – pozemky</t>
  </si>
  <si>
    <t>Evangelický kostel</t>
  </si>
  <si>
    <t>Pronájem – sportovní hala</t>
  </si>
  <si>
    <t>Pronájem – hřiště za školou</t>
  </si>
  <si>
    <t>Pronájem – byty</t>
  </si>
  <si>
    <t>Pronájem – nebyty</t>
  </si>
  <si>
    <t>Pronájem – DSPSP</t>
  </si>
  <si>
    <t>Pokuty – SÚ</t>
  </si>
  <si>
    <t>Bytové hospodářství – poplatky z prodlení</t>
  </si>
  <si>
    <t>x</t>
  </si>
  <si>
    <t>Nebytové hospodářství – poplatky z prodlení</t>
  </si>
  <si>
    <t xml:space="preserve">Pokuty – policie </t>
  </si>
  <si>
    <t>Pokuty – přestupky</t>
  </si>
  <si>
    <t>KaCR – dary na Festival 2024</t>
  </si>
  <si>
    <t>Dar WIS Energo</t>
  </si>
  <si>
    <t>Pojistné plnění</t>
  </si>
  <si>
    <t>SÚ - náklady řízení</t>
  </si>
  <si>
    <t>Zájezd společenská komise (příjem)</t>
  </si>
  <si>
    <t>Platby za separovaný odpad</t>
  </si>
  <si>
    <t>Náklady řízení</t>
  </si>
  <si>
    <t>Příjem za projekt Rabštejn 2024</t>
  </si>
  <si>
    <t>Splátky půjčky kotlíkové dotace</t>
  </si>
  <si>
    <t>Splátka FNV Hriadelovi</t>
  </si>
  <si>
    <t>Splátka půjčky Správa lesů</t>
  </si>
  <si>
    <t>3 – KAPITÁLOVÉ PŘÍJMY</t>
  </si>
  <si>
    <t>Prodej – pozemky</t>
  </si>
  <si>
    <t>4 – DOTACE</t>
  </si>
  <si>
    <t>Dotace na výkon státní správy (odhad)</t>
  </si>
  <si>
    <t>Dotace Pakt pro Českou Kamenici ze SFŽP</t>
  </si>
  <si>
    <t>Dotace na výkon soc. práce z MPSV</t>
  </si>
  <si>
    <t>Dotace OPZ+ Terénní programy</t>
  </si>
  <si>
    <t>Dotace OPZ+ AP</t>
  </si>
  <si>
    <t>Dotace ÚP na IPM a VPP</t>
  </si>
  <si>
    <t>Dotace MK na MPZ</t>
  </si>
  <si>
    <t>Příspěvky od obcí – přestupky, MěP</t>
  </si>
  <si>
    <t>Příspěvky od obcí – SDH</t>
  </si>
  <si>
    <t>Dotace SFDI na cyklostezku</t>
  </si>
  <si>
    <t>Dotace NPŽP na vodovod Líska</t>
  </si>
  <si>
    <t>Dotace ModFond na energetické úspory v CDM</t>
  </si>
  <si>
    <t>Příspěvky K. Šenova na výstavbu cyklostezky do K. Šenova</t>
  </si>
  <si>
    <t>Dotace IROP na rekonstrukci NZDM</t>
  </si>
  <si>
    <t>Dotace IROP na chodník Žižkova</t>
  </si>
  <si>
    <t>Dotace na EPS v DSPS</t>
  </si>
  <si>
    <t>Příjmy po konsolidaci</t>
  </si>
  <si>
    <t>KONSOLIDACE – částečná</t>
  </si>
  <si>
    <t>Převod z rozpočtu do SF (příděl)</t>
  </si>
  <si>
    <t>Příjmy celkem:</t>
  </si>
  <si>
    <t>%</t>
  </si>
  <si>
    <t>1 – ZEMĚDĚLSTVÍ</t>
  </si>
  <si>
    <t>Zvláštní veterinární péče</t>
  </si>
  <si>
    <t>Členský poplatek SVOL</t>
  </si>
  <si>
    <t>2 – PRŮMYSL A OST. HOSPODÁŘSTVÍ</t>
  </si>
  <si>
    <t>Propagace města</t>
  </si>
  <si>
    <t>Stavební úřad – posudky, prováděcí dokumentace</t>
  </si>
  <si>
    <t>PD rekonstrukce Dvořákova</t>
  </si>
  <si>
    <t>*</t>
  </si>
  <si>
    <t>Komunikace – dopravní značení</t>
  </si>
  <si>
    <t>Osadní výbor Kerhartice vč. převodu z loňska</t>
  </si>
  <si>
    <t>Rekonstrukce prostorů kolem KD</t>
  </si>
  <si>
    <t>Křižovatka u uhelných skladů (SO 01)</t>
  </si>
  <si>
    <t>Komunikace k RD Uhelná</t>
  </si>
  <si>
    <t>PD vybudování zálivů a míst pro přecházení a chodníků</t>
  </si>
  <si>
    <t>Nájmy různé</t>
  </si>
  <si>
    <t>Lávka U koček</t>
  </si>
  <si>
    <t>Výstavba chodník Děčínská II .etepa</t>
  </si>
  <si>
    <t>Rekonstrukce a výstavba chodníku ul. Žižkova</t>
  </si>
  <si>
    <t>Výstavba cyklostezky do Kamenického Šenova</t>
  </si>
  <si>
    <t>Vybudování chodníku Lipová u Jak. nám. (SO 04)</t>
  </si>
  <si>
    <t>IČ cesta na Zámecký vrch</t>
  </si>
  <si>
    <t>Parkoviště Pražská</t>
  </si>
  <si>
    <t>Akvadukt Horní Kamenice</t>
  </si>
  <si>
    <t>PD soustava domácích čističek</t>
  </si>
  <si>
    <t>3 – SLUŽBY PRO OBYVATELSTVO</t>
  </si>
  <si>
    <t>PD na revitalizaci zahrady MŠ Palackého</t>
  </si>
  <si>
    <t>Provozní příspěvek ZŠ TGM a gymnázium</t>
  </si>
  <si>
    <t>Úroky úvěr IROP</t>
  </si>
  <si>
    <t xml:space="preserve">Provozní příspěvek ZUŠ </t>
  </si>
  <si>
    <t>Investiční příspěvek ZUŠ – stěhování knihovny</t>
  </si>
  <si>
    <t>PD Energetické úspory ZUŠ</t>
  </si>
  <si>
    <t>Provozní příspěvek – ZŠ TGM a gymnázium na kino</t>
  </si>
  <si>
    <t>Evangelický kostel (drobné opravy a rekonstrukce)</t>
  </si>
  <si>
    <t xml:space="preserve">Místní rozhlas </t>
  </si>
  <si>
    <t>Českokamenické noviny</t>
  </si>
  <si>
    <t>Rekonstrukce knihovny (vč. bezbariérového vstupu a baru)</t>
  </si>
  <si>
    <t>KaCR kulturní akce</t>
  </si>
  <si>
    <t>Smlouva o spolupráci s církví - dar</t>
  </si>
  <si>
    <t>Smlouva o spolupráci s církví - plnění u města</t>
  </si>
  <si>
    <t>KAMEN!CE fest</t>
  </si>
  <si>
    <t>Velikonoční jarmark 2025</t>
  </si>
  <si>
    <t>Dýňobraní 2025</t>
  </si>
  <si>
    <t>Městský ples 2025</t>
  </si>
  <si>
    <t>Dveře podzimu 2025</t>
  </si>
  <si>
    <t>Společenská komise</t>
  </si>
  <si>
    <t>Podpora činnosti klubů seniorů</t>
  </si>
  <si>
    <t>Kulturní a společenské granty</t>
  </si>
  <si>
    <t>Přímá dotace – Fest Broukovec</t>
  </si>
  <si>
    <t>Hřiště za školou</t>
  </si>
  <si>
    <t>Sportovní hala</t>
  </si>
  <si>
    <t>Fotbalové hřiště (ve výši elektrické energie, bez ostatního provozu)</t>
  </si>
  <si>
    <t>Fotovoltaika fotbalové hřiště</t>
  </si>
  <si>
    <t>PD rekonstrukce fotbalového areálu</t>
  </si>
  <si>
    <t>Dotace na sport</t>
  </si>
  <si>
    <t>Přímá sportovní dotace – Peklo Severu</t>
  </si>
  <si>
    <t>Provozní příspěvek CDM</t>
  </si>
  <si>
    <t>Úroky Energetické opatření CDM</t>
  </si>
  <si>
    <t>Bytové hospodářství (výdaje ze záloh + běžná údržba)</t>
  </si>
  <si>
    <t>Rekonstrukce bytových jader (Žižkova 553, Pražská 656)</t>
  </si>
  <si>
    <t>Udržovací práce Pivovarská 8 (uvazali jsme se k tomu s přijetím dotace)</t>
  </si>
  <si>
    <t>Udržovací práce Dvořákova (Hvězda) nutné min.</t>
  </si>
  <si>
    <t>Nákup objektu Hvězda</t>
  </si>
  <si>
    <t>Fotovoltaika Lidická 197</t>
  </si>
  <si>
    <t>Úroky úvěr Skalka</t>
  </si>
  <si>
    <t>Úroky úvěr Lidická</t>
  </si>
  <si>
    <t>Nebyty</t>
  </si>
  <si>
    <t xml:space="preserve">Dálková správa kotelen </t>
  </si>
  <si>
    <t>Úroky úvěr komunitní centrum</t>
  </si>
  <si>
    <t>Úroky Přesun tepelného zdroje</t>
  </si>
  <si>
    <t>TZ – veřejné osvětlení (jen elektrická energie)</t>
  </si>
  <si>
    <t>VO Nerudova</t>
  </si>
  <si>
    <t>Pohřebné – vypravení sociálních pohřbů</t>
  </si>
  <si>
    <t>Vklad do Českokamenické majetkové s.r.o.</t>
  </si>
  <si>
    <t>Půjčka Českokamenické majetkové s.r.o.</t>
  </si>
  <si>
    <t xml:space="preserve">Městský architekt </t>
  </si>
  <si>
    <t>Odvod podílu z parkovacích automatů</t>
  </si>
  <si>
    <t>Provozní příspěvek Městské služby Česká Kamenice</t>
  </si>
  <si>
    <t>Investiční příspěvek pro Městské služby</t>
  </si>
  <si>
    <t>VPP - mzdy+pracovní oděvy</t>
  </si>
  <si>
    <t>Úroky za plošinu</t>
  </si>
  <si>
    <t>Geometrické plány + zastavující studie + oceňování posudků + pasporty revize katastru</t>
  </si>
  <si>
    <t>Monitoring ovzduší</t>
  </si>
  <si>
    <t>Svoz odpadu</t>
  </si>
  <si>
    <t>Veřejná zeleň – ORIŽP</t>
  </si>
  <si>
    <t>4 – SOCIÁLNÍ VĚCI</t>
  </si>
  <si>
    <t>Městský fond pomoci</t>
  </si>
  <si>
    <t>Provozní příspěvek pro DSPS</t>
  </si>
  <si>
    <t>Rekonstrukce NZDM</t>
  </si>
  <si>
    <t>Terénní pracovníci, dotace - projekt OPZ+</t>
  </si>
  <si>
    <t>Terénní pracovníci, spoluúčast na projektu OPZ+</t>
  </si>
  <si>
    <t>5 – OBRANA, BEZPEČNOST</t>
  </si>
  <si>
    <t>Rezerva k zajištění přípravy na kriz. opatření</t>
  </si>
  <si>
    <t>Městská policie</t>
  </si>
  <si>
    <t>Asistenti prevence kriminality, projekt OPZ+</t>
  </si>
  <si>
    <t>Asistenti prevence kriminality, spoluúčast na projektu OPZ+</t>
  </si>
  <si>
    <t>Provoz kamerového systému</t>
  </si>
  <si>
    <t>PD Nástavba nad garážemi</t>
  </si>
  <si>
    <t>Hasiči</t>
  </si>
  <si>
    <t>6 – VŠEOBECNÁ A VEŘEJNÁ SPRÁVA</t>
  </si>
  <si>
    <t xml:space="preserve">Zastupitelstvo obce </t>
  </si>
  <si>
    <t xml:space="preserve">Rekonstrukce IV. NP úřadu </t>
  </si>
  <si>
    <t>Dohody o provedení práce</t>
  </si>
  <si>
    <t>Použití sociálního fondu</t>
  </si>
  <si>
    <t>Příspěvek města Euroregionu Labe</t>
  </si>
  <si>
    <t>Služby peněžním ústavům</t>
  </si>
  <si>
    <t>Pojištění majetku</t>
  </si>
  <si>
    <t>Daň z příjmů obce</t>
  </si>
  <si>
    <t>Vratky dotací</t>
  </si>
  <si>
    <t>Osadní výbory (P. Důl, Líska, K. N. Víska, Filipov)</t>
  </si>
  <si>
    <t>Poplatky za věcná břemena</t>
  </si>
  <si>
    <t>Spoluúčast při pojistných událostech, poplatky</t>
  </si>
  <si>
    <t>Členské příspěvky</t>
  </si>
  <si>
    <t>Příspěvky na fasádu</t>
  </si>
  <si>
    <t>Dotace spolkům apod.</t>
  </si>
  <si>
    <t>Výdaje po konsolidaci:</t>
  </si>
  <si>
    <t>Převod z rozpočtu do SF</t>
  </si>
  <si>
    <t>Výdaje celkem:</t>
  </si>
  <si>
    <t>Účel</t>
  </si>
  <si>
    <t>Výše úvěru</t>
  </si>
  <si>
    <t>Měsíční splátka</t>
  </si>
  <si>
    <t>Splátky do</t>
  </si>
  <si>
    <t>Bytové domy Lidická (ČSOB)</t>
  </si>
  <si>
    <t>1,98</t>
  </si>
  <si>
    <t>Projekty IROP (UniCredit)</t>
  </si>
  <si>
    <t>4510252</t>
  </si>
  <si>
    <t>1,33</t>
  </si>
  <si>
    <t>Komunitní centrum (Česká spořitelna)</t>
  </si>
  <si>
    <t>4510250</t>
  </si>
  <si>
    <t>5,99</t>
  </si>
  <si>
    <t>Montážní plošina (Česká spořitelna)</t>
  </si>
  <si>
    <t>4510254</t>
  </si>
  <si>
    <t>0,70 + 1Mpribor</t>
  </si>
  <si>
    <t>Obytná zóna Skalka (UniCredit)</t>
  </si>
  <si>
    <t>4510253</t>
  </si>
  <si>
    <t>1,29</t>
  </si>
  <si>
    <t>Přesun tepelného zdroje (ČSOB)</t>
  </si>
  <si>
    <t>4,78</t>
  </si>
  <si>
    <t>Chodník Žižkova a Nízkopráh (ČSOB)</t>
  </si>
  <si>
    <t>první splátka ve výši 458 400,- dne 30.5.2025</t>
  </si>
  <si>
    <t>Vodovod Líska (ČSOB)</t>
  </si>
  <si>
    <t>první splátka 1.1.2027</t>
  </si>
  <si>
    <t>Energetická opatření CDM (ČSOB)</t>
  </si>
  <si>
    <t>Přímá sportovní dotace – Peklo Severu ROAD</t>
  </si>
  <si>
    <t>Protipovodňová opatření  hlásný a varovný systém</t>
  </si>
  <si>
    <t>MPZ – spoluúčast města</t>
  </si>
  <si>
    <t>Investiční příspěvek DSPS – střecha + vratka nájmu</t>
  </si>
  <si>
    <t>Vylepšení kamerového systému</t>
  </si>
  <si>
    <t>Nákup dronu</t>
  </si>
  <si>
    <t>Workcamp spoluúčast 2025</t>
  </si>
  <si>
    <t>Rezerva (2 % dle požadavku FV jsou cca 3,5 mil. Kč)</t>
  </si>
  <si>
    <t>Místní správa</t>
  </si>
  <si>
    <t>Energetické úspory Lidická 204</t>
  </si>
  <si>
    <t>Dotace NZÚ na Energetické úspory Lidická 204</t>
  </si>
  <si>
    <t>Napojení RD na sítě – Skalka II</t>
  </si>
  <si>
    <t>Doplatek za I. etapu restaurování Preidlovy hrobky</t>
  </si>
  <si>
    <t>Rekonstrukce úřadu  – sociální zařízení</t>
  </si>
  <si>
    <t>Dotace ModFond na fotovoltaiku Lidická 197</t>
  </si>
  <si>
    <t>Dotace ModFond na fotovoltaiku sportovní hala</t>
  </si>
  <si>
    <t>Dotace ModFond na fotovoltaiku fotbalové hřiště</t>
  </si>
  <si>
    <t>PD rekonstrukce a dostavba kina</t>
  </si>
  <si>
    <t>KaCR (kultura + TIC + knihovna + produkční dům kultury a sportovní hala)</t>
  </si>
  <si>
    <t>Fotovoltaika sportovní hala</t>
  </si>
  <si>
    <t>Energetická opatření CDM</t>
  </si>
  <si>
    <t>Dar Strabag na vodní prvek náměstíčko u orloje</t>
  </si>
  <si>
    <t>Dotace ÚK na parkoviště Pražská</t>
  </si>
  <si>
    <t>Dotace NPO na nízkoemisní automobil pro sociální služby</t>
  </si>
  <si>
    <t>Nízkoemisní automobil pro sociální služby</t>
  </si>
  <si>
    <t>Smlouva o spolupráci s církví (převod z roku 2024 - nevyčerpnaná část)</t>
  </si>
  <si>
    <t>Oprava ferraty dle požadavků hasičů</t>
  </si>
  <si>
    <t>Posilovna v hale a elektronické zámky</t>
  </si>
  <si>
    <t>Příspěvky od obcí – značení cyklostrasy do Benešova nad Ploučnicí</t>
  </si>
  <si>
    <t>Značení cyklotrasy do Benešova nad Ploučnicí</t>
  </si>
  <si>
    <t>Územní plánování změna (spoluúčast k dotaci IROP)</t>
  </si>
  <si>
    <t>Příčka ve sportovní hale</t>
  </si>
  <si>
    <t>Dětské hřiště K.N.Víska</t>
  </si>
  <si>
    <t>PD cyklostezka Kerhartice – ČK – Líska</t>
  </si>
  <si>
    <t>Sběrný dvůr (pouze náklady na likvidaci, energie)</t>
  </si>
  <si>
    <t>Správa hřbitova, příspěvky na pohřebné (80)</t>
  </si>
  <si>
    <t>Vybudování vodovodu na Lísce</t>
  </si>
  <si>
    <t>2301810000</t>
  </si>
  <si>
    <t>5220000000</t>
  </si>
  <si>
    <t>2024002600</t>
  </si>
  <si>
    <t>Zálohy za fotbalové hřiště (energie)</t>
  </si>
  <si>
    <t>org, ÚZ</t>
  </si>
  <si>
    <t>ORG</t>
  </si>
  <si>
    <t>VÝDAJE 2025</t>
  </si>
  <si>
    <t>ORJ</t>
  </si>
  <si>
    <t>Příjem z odvodu za odnětí ze zem.půdního fondu</t>
  </si>
  <si>
    <t>Příjem z poplatku za odnětí pozemku dle lesního zákona</t>
  </si>
  <si>
    <t xml:space="preserve">Příjem KACR z pronájmů </t>
  </si>
  <si>
    <t>Převod kauce za byt</t>
  </si>
  <si>
    <t>Vrácený soudní poplatek</t>
  </si>
  <si>
    <t>Sbírka na pomník Filipov</t>
  </si>
  <si>
    <t>Průtokové dotace pro PO města</t>
  </si>
  <si>
    <t>Mylná platba</t>
  </si>
  <si>
    <t>Přefakturace záloh MSČK za energie</t>
  </si>
  <si>
    <t>Lesní hospodářský plán</t>
  </si>
  <si>
    <t>Sjezd ke sportovní hale</t>
  </si>
  <si>
    <t>Chodník Huníkov</t>
  </si>
  <si>
    <t>Autobusové zastávky</t>
  </si>
  <si>
    <t>Stellplatz investice</t>
  </si>
  <si>
    <t>Kemp eletrická energie</t>
  </si>
  <si>
    <t>Kemp investice</t>
  </si>
  <si>
    <t>Průtoková dotace</t>
  </si>
  <si>
    <t>Obytná zóna Skalka</t>
  </si>
  <si>
    <t>Svobodná škola v DK</t>
  </si>
  <si>
    <t>Revitalizace hřbitova, voda</t>
  </si>
  <si>
    <t>Výdaje k přeúčtování</t>
  </si>
  <si>
    <t>Energetický specialista</t>
  </si>
  <si>
    <t>Cizí platby, poplatek za zápis s.r.o., ostatní výdaje, dary</t>
  </si>
  <si>
    <t>Čerpání</t>
  </si>
  <si>
    <t xml:space="preserve">Kontokorentní úvěr </t>
  </si>
  <si>
    <t>4510257</t>
  </si>
  <si>
    <t>Účet</t>
  </si>
  <si>
    <t>Úročení</t>
  </si>
  <si>
    <t xml:space="preserve">Fixace do </t>
  </si>
  <si>
    <t>Kontorkorentní úvěr</t>
  </si>
  <si>
    <t>0,03 + O/N PRIBOR</t>
  </si>
  <si>
    <t>proúčtování po čtvrtlertích</t>
  </si>
  <si>
    <t>CELKEM</t>
  </si>
  <si>
    <t>Likvidace objemného odpadu + WC</t>
  </si>
  <si>
    <t>Dar - kastrace koček</t>
  </si>
  <si>
    <t>Purina hřiště</t>
  </si>
  <si>
    <t>Nezařazené příjmy</t>
  </si>
  <si>
    <t>Průtoková dotace OP JAK pro ZŠ TGM</t>
  </si>
  <si>
    <t>Průtoková dotace pro DSPS</t>
  </si>
  <si>
    <t>Dotace MPSV na plošinu v DSPS</t>
  </si>
  <si>
    <t>PŘÍJMY 2025</t>
  </si>
  <si>
    <t>MOST M-13</t>
  </si>
  <si>
    <t>Odstavné plochy</t>
  </si>
  <si>
    <t>Dětská skupina</t>
  </si>
  <si>
    <t>Konektivita ZŠ TGM</t>
  </si>
  <si>
    <t>FK - vypořádání energií 2023</t>
  </si>
  <si>
    <t>2024002400</t>
  </si>
  <si>
    <t>Nákup kolků + doplnění dat do technické mapy</t>
  </si>
  <si>
    <t>Cena města +dary</t>
  </si>
  <si>
    <t>RICR III</t>
  </si>
  <si>
    <t>Psí hřiště Purina</t>
  </si>
  <si>
    <t>Elektronická úřední deska, programové vybavení</t>
  </si>
  <si>
    <t>Památník Filipov</t>
  </si>
  <si>
    <t>KD Jesle v 1.N.P.</t>
  </si>
  <si>
    <t>KODUS-Domovy pro seniory</t>
  </si>
  <si>
    <t>Nástupiště K.N.Víska</t>
  </si>
  <si>
    <t>Nástupiště Bezručova ul.</t>
  </si>
  <si>
    <t>Chodník Dukelských hrdinů</t>
  </si>
  <si>
    <t>MOST M-17</t>
  </si>
  <si>
    <t>Místo pro přcházení Lužická</t>
  </si>
  <si>
    <t>Chodník Lužická</t>
  </si>
  <si>
    <t>Vodní prvek Nerudova ul.</t>
  </si>
  <si>
    <t>Mariánská pouť 2024</t>
  </si>
  <si>
    <t>Mariánská pouť 2025</t>
  </si>
  <si>
    <t>Hřiště na dřeváku (vratka od ČEZ)</t>
  </si>
  <si>
    <t>Nákup pozemku</t>
  </si>
  <si>
    <t>Náklady k přeúčtování na MSČK, různé, WC veřejné</t>
  </si>
  <si>
    <t>Dotace DOZP</t>
  </si>
  <si>
    <t>Doplatek za volby v roce 2024</t>
  </si>
  <si>
    <t>Investice: EPS v DSPS + plošina</t>
  </si>
  <si>
    <t>WC park (382) + odbahnění Mlýnků (100)+platby</t>
  </si>
  <si>
    <t>Vodní prvek na náměstíčko u orloje, Nerudova ul.</t>
  </si>
  <si>
    <t>Povodí Ohře Rabštejn</t>
  </si>
  <si>
    <t>WC veřejné</t>
  </si>
  <si>
    <t>Průtoková  dotace pro DSPS</t>
  </si>
  <si>
    <t>Dotace ÚK na zrestaurování kříže na Zeleném vrchu</t>
  </si>
  <si>
    <t>Čerpání rozpočtu 01 - 06 2025</t>
  </si>
  <si>
    <t>Průtoková dotace pro MŠ Komenského</t>
  </si>
  <si>
    <t>ZUŠ přestavba</t>
  </si>
  <si>
    <t>Restaurování Hrobky Preidl II.etapa</t>
  </si>
  <si>
    <t>Restaurování Křížek Zelený vrch</t>
  </si>
  <si>
    <t>Pumptrack</t>
  </si>
  <si>
    <t>Dotace FK na energie</t>
  </si>
  <si>
    <t>Vybavení stomatologiccké ordinace</t>
  </si>
  <si>
    <t>Nákup pozemků</t>
  </si>
  <si>
    <t>Opěrná zeď Jateční</t>
  </si>
  <si>
    <t>Projekt Hello Wood</t>
  </si>
  <si>
    <t>Vstupné Janda zámek</t>
  </si>
  <si>
    <t>Dotace od ÚK na fest!val 2025</t>
  </si>
  <si>
    <t>Dotace Rabštejn 2024 Euroregion</t>
  </si>
  <si>
    <t>Dotace na SFDI ul. Děčínská</t>
  </si>
  <si>
    <t>Skutečnost     1 - 8 2025</t>
  </si>
  <si>
    <t>Příjmy projekt Hello Wood</t>
  </si>
  <si>
    <t>Vstupné zámek</t>
  </si>
  <si>
    <t>KACR vyúčtování energie</t>
  </si>
  <si>
    <t>Přijaté neinvestiční dary  projekt Rabštejn 2025</t>
  </si>
  <si>
    <t>Platby k bytům</t>
  </si>
  <si>
    <t>Ostatní náklady k prodeji pozemků</t>
  </si>
  <si>
    <t>Sponzorský dar Purina hřiště</t>
  </si>
  <si>
    <t>Dotace na volby do Parlamentu ČR 2025</t>
  </si>
  <si>
    <t>Průtoková dotace pro MŠ Kom.</t>
  </si>
  <si>
    <t>Dotace IROP Chodník Žižkova - neinvestiční</t>
  </si>
  <si>
    <t>Dotace ÚK na vybavení jednotky SDH</t>
  </si>
  <si>
    <t>Dar ÚK na odpady</t>
  </si>
  <si>
    <t>Dotace ÚK Hrobka Preidl II</t>
  </si>
  <si>
    <t>Dotace ÚK Mariánská pouť - průtoková dotace</t>
  </si>
  <si>
    <t>Příjem pokuty od státu</t>
  </si>
  <si>
    <t>2025000034</t>
  </si>
  <si>
    <t>Rekonstrukce chodník Žižkova ul. - poplatky</t>
  </si>
  <si>
    <t>Vybudování vodovodu na Lísce - neinvestiční Ná</t>
  </si>
  <si>
    <t>5050000000</t>
  </si>
  <si>
    <t>Provozní příspěvek MŠ Palackého+Mš Palackého</t>
  </si>
  <si>
    <t>Projektová příprava bytových domů</t>
  </si>
  <si>
    <t>Demolice části SD</t>
  </si>
  <si>
    <t>Pokuta bývalé koupaliště Bonex</t>
  </si>
  <si>
    <t>Zásahové obleky (dotace z ÚK 109tis.)</t>
  </si>
  <si>
    <t>Projekt "Naše cenné ruiny"</t>
  </si>
  <si>
    <t>Přehled úvěrů k 31.8.2025</t>
  </si>
  <si>
    <t>k datu 31.08.2025</t>
  </si>
  <si>
    <t>Zůstatek k 31.08.2025</t>
  </si>
  <si>
    <t>Čerpání úvěru UniCredit Bank - Domovy pro seniory</t>
  </si>
  <si>
    <t xml:space="preserve">MPZ – spoluúčast města - dotace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</si>
</sst>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2" x14ac:knownFonts="1"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 CE"/>
      <family val="2"/>
      <charset val="238"/>
    </font>
    <font>
      <sz val="10"/>
      <color rgb="FF00B050"/>
      <name val="Arial CE"/>
      <family val="2"/>
      <charset val="238"/>
    </font>
    <font>
      <u/>
      <sz val="10"/>
      <color theme="10"/>
      <name val="Arial CE"/>
      <family val="2"/>
      <charset val="238"/>
    </font>
    <font>
      <b/>
      <sz val="10"/>
      <name val="Alegreya Sans"/>
      <charset val="238"/>
    </font>
    <font>
      <b/>
      <sz val="8"/>
      <name val="Alegreya Sans"/>
      <charset val="238"/>
    </font>
    <font>
      <b/>
      <sz val="9"/>
      <name val="Alegreya Sans"/>
      <charset val="238"/>
    </font>
    <font>
      <sz val="10"/>
      <name val="Alegreya Sans"/>
      <charset val="238"/>
    </font>
    <font>
      <sz val="10"/>
      <color indexed="12"/>
      <name val="Alegreya Sans"/>
      <charset val="238"/>
    </font>
    <font>
      <b/>
      <sz val="10"/>
      <color indexed="57"/>
      <name val="Alegreya Sans"/>
      <charset val="238"/>
    </font>
    <font>
      <b/>
      <i/>
      <sz val="10"/>
      <color indexed="57"/>
      <name val="Alegreya Sans"/>
      <charset val="238"/>
    </font>
    <font>
      <b/>
      <sz val="12"/>
      <name val="Alegreya Sans"/>
      <charset val="238"/>
    </font>
    <font>
      <b/>
      <sz val="10"/>
      <color indexed="10"/>
      <name val="Alegreya Sans"/>
      <charset val="238"/>
    </font>
    <font>
      <i/>
      <sz val="10"/>
      <name val="Alegreya Sans"/>
      <charset val="238"/>
    </font>
    <font>
      <b/>
      <i/>
      <sz val="10"/>
      <color indexed="12"/>
      <name val="Alegreya Sans"/>
      <charset val="238"/>
    </font>
    <font>
      <b/>
      <sz val="10"/>
      <color indexed="12"/>
      <name val="Alegreya Sans"/>
      <charset val="238"/>
    </font>
    <font>
      <b/>
      <i/>
      <sz val="10"/>
      <color indexed="48"/>
      <name val="Alegreya Sans"/>
      <charset val="238"/>
    </font>
    <font>
      <b/>
      <i/>
      <u/>
      <sz val="10"/>
      <color indexed="12"/>
      <name val="Alegreya Sans"/>
      <charset val="238"/>
    </font>
    <font>
      <sz val="10"/>
      <name val="Alegreya"/>
      <charset val="238"/>
    </font>
    <font>
      <b/>
      <sz val="10"/>
      <color rgb="FFFF0000"/>
      <name val="Alegreya Sans"/>
      <charset val="238"/>
    </font>
    <font>
      <b/>
      <sz val="11"/>
      <color theme="1"/>
      <name val="Alegreya Sans"/>
      <charset val="238"/>
    </font>
    <font>
      <b/>
      <i/>
      <sz val="12"/>
      <name val="Arial CE"/>
      <charset val="238"/>
    </font>
    <font>
      <sz val="10"/>
      <name val="Alegreya"/>
      <charset val="238"/>
    </font>
    <font>
      <i/>
      <sz val="10"/>
      <name val="Alegreya Sans"/>
      <charset val="238"/>
    </font>
    <font>
      <sz val="8"/>
      <color rgb="FFFF0000"/>
      <name val="Alegreya Sans"/>
      <charset val="238"/>
    </font>
    <font>
      <b/>
      <sz val="10"/>
      <color rgb="FF000000"/>
      <name val="Alegreya Sans"/>
      <charset val="238"/>
    </font>
    <font>
      <sz val="8"/>
      <name val="Alegreya Sans"/>
      <charset val="238"/>
    </font>
    <font>
      <sz val="7"/>
      <name val="Alegreya Sans"/>
      <charset val="238"/>
    </font>
    <font>
      <b/>
      <i/>
      <sz val="10"/>
      <name val="Alegreya Sans"/>
      <charset val="238"/>
    </font>
    <font>
      <b/>
      <u/>
      <sz val="10"/>
      <name val="Alegreya Sans"/>
      <charset val="238"/>
    </font>
    <font>
      <u/>
      <sz val="10"/>
      <name val="Alegreya Sans"/>
      <charset val="238"/>
    </font>
    <font>
      <b/>
      <sz val="10"/>
      <color rgb="FF0000FF"/>
      <name val="Alegreya Sans"/>
      <charset val="238"/>
    </font>
    <font>
      <sz val="4"/>
      <name val="Alegreya Sans"/>
      <charset val="238"/>
    </font>
    <font>
      <i/>
      <sz val="10"/>
      <name val="Alegreya Sans"/>
      <charset val="238"/>
    </font>
    <font>
      <b/>
      <sz val="10"/>
      <name val="Alegreya Sans"/>
      <charset val="238"/>
    </font>
    <font>
      <sz val="10"/>
      <name val="Alegreya Sans"/>
      <charset val="238"/>
    </font>
    <font>
      <sz val="10"/>
      <name val="Alegreya"/>
      <charset val="238"/>
    </font>
    <font>
      <b/>
      <sz val="10"/>
      <name val="Alegreya"/>
      <charset val="238"/>
    </font>
    <font>
      <i/>
      <sz val="10"/>
      <name val="Alegreya"/>
      <charset val="238"/>
    </font>
    <font>
      <b/>
      <sz val="12"/>
      <color theme="1"/>
      <name val="Alegreya"/>
      <charset val="238"/>
    </font>
    <font>
      <b/>
      <sz val="8"/>
      <name val="Alegreya"/>
      <charset val="238"/>
    </font>
    <font>
      <sz val="8"/>
      <name val="Alegreya"/>
      <charset val="238"/>
    </font>
    <font>
      <i/>
      <sz val="8"/>
      <name val="Alegreya Sans"/>
      <charset val="238"/>
    </font>
    <font>
      <b/>
      <sz val="12"/>
      <color theme="1"/>
      <name val="Alegreya Sans"/>
      <charset val="238"/>
    </font>
    <font>
      <b/>
      <i/>
      <sz val="11"/>
      <name val="Alegreya Sans"/>
      <charset val="238"/>
    </font>
    <font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6BE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double">
        <color indexed="64"/>
      </right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double">
        <color rgb="FF000000"/>
      </bottom>
      <diagonal/>
    </border>
    <border>
      <left/>
      <right style="medium">
        <color indexed="64"/>
      </right>
      <top style="thin">
        <color indexed="8"/>
      </top>
      <bottom style="double">
        <color rgb="FF000000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rgb="FF000000"/>
      </left>
      <right/>
      <top style="thin">
        <color indexed="8"/>
      </top>
      <bottom/>
      <diagonal/>
    </border>
    <border>
      <left style="double">
        <color rgb="FF000000"/>
      </left>
      <right/>
      <top style="thin">
        <color indexed="8"/>
      </top>
      <bottom style="thin">
        <color indexed="8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000000"/>
      </bottom>
      <diagonal/>
    </border>
    <border>
      <left style="double">
        <color auto="1"/>
      </left>
      <right style="double">
        <color auto="1"/>
      </right>
      <top/>
      <bottom style="double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thin">
        <color indexed="8"/>
      </bottom>
      <diagonal/>
    </border>
    <border>
      <left/>
      <right style="medium">
        <color indexed="64"/>
      </right>
      <top style="double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double">
        <color rgb="FF000000"/>
      </left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double">
        <color rgb="FF000000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double">
        <color rgb="FF000000"/>
      </left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582">
    <xf numFmtId="0" fontId="0" fillId="0" borderId="0" xfId="0"/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49" fontId="0" fillId="0" borderId="0" xfId="0" applyNumberFormat="1"/>
    <xf numFmtId="0" fontId="5" fillId="0" borderId="0" xfId="0" applyFont="1"/>
    <xf numFmtId="3" fontId="4" fillId="0" borderId="0" xfId="0" applyNumberFormat="1" applyFont="1"/>
    <xf numFmtId="4" fontId="0" fillId="0" borderId="29" xfId="0" applyNumberFormat="1" applyBorder="1"/>
    <xf numFmtId="14" fontId="0" fillId="0" borderId="31" xfId="0" applyNumberFormat="1" applyBorder="1"/>
    <xf numFmtId="49" fontId="0" fillId="0" borderId="31" xfId="0" applyNumberFormat="1" applyBorder="1"/>
    <xf numFmtId="4" fontId="0" fillId="0" borderId="31" xfId="0" applyNumberFormat="1" applyBorder="1"/>
    <xf numFmtId="4" fontId="0" fillId="0" borderId="0" xfId="0" applyNumberFormat="1"/>
    <xf numFmtId="14" fontId="0" fillId="0" borderId="31" xfId="0" applyNumberFormat="1" applyBorder="1" applyAlignment="1">
      <alignment horizontal="right"/>
    </xf>
    <xf numFmtId="0" fontId="13" fillId="0" borderId="0" xfId="0" applyFont="1"/>
    <xf numFmtId="0" fontId="24" fillId="0" borderId="0" xfId="0" applyFont="1"/>
    <xf numFmtId="0" fontId="0" fillId="0" borderId="31" xfId="0" applyBorder="1"/>
    <xf numFmtId="0" fontId="0" fillId="0" borderId="31" xfId="0" applyBorder="1" applyAlignment="1">
      <alignment horizontal="left"/>
    </xf>
    <xf numFmtId="4" fontId="0" fillId="0" borderId="46" xfId="0" applyNumberFormat="1" applyBorder="1"/>
    <xf numFmtId="4" fontId="0" fillId="0" borderId="31" xfId="0" applyNumberFormat="1" applyBorder="1" applyAlignment="1">
      <alignment horizontal="left"/>
    </xf>
    <xf numFmtId="0" fontId="28" fillId="0" borderId="0" xfId="0" applyFont="1"/>
    <xf numFmtId="4" fontId="3" fillId="0" borderId="31" xfId="0" applyNumberFormat="1" applyFont="1" applyBorder="1"/>
    <xf numFmtId="3" fontId="1" fillId="0" borderId="0" xfId="1" applyNumberFormat="1" applyFont="1" applyFill="1" applyBorder="1"/>
    <xf numFmtId="0" fontId="10" fillId="8" borderId="25" xfId="4" applyNumberFormat="1" applyFont="1" applyFill="1" applyBorder="1" applyAlignment="1">
      <alignment vertical="center" shrinkToFit="1"/>
    </xf>
    <xf numFmtId="0" fontId="21" fillId="8" borderId="25" xfId="4" applyNumberFormat="1" applyFont="1" applyFill="1" applyBorder="1" applyAlignment="1">
      <alignment vertical="center" shrinkToFit="1"/>
    </xf>
    <xf numFmtId="0" fontId="10" fillId="0" borderId="71" xfId="0" applyFont="1" applyBorder="1" applyAlignment="1">
      <alignment vertical="center"/>
    </xf>
    <xf numFmtId="0" fontId="10" fillId="0" borderId="7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8" borderId="5" xfId="4" applyNumberFormat="1" applyFont="1" applyFill="1" applyBorder="1" applyAlignment="1">
      <alignment horizontal="center" vertical="center" shrinkToFit="1"/>
    </xf>
    <xf numFmtId="0" fontId="10" fillId="8" borderId="5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8" borderId="1" xfId="4" applyNumberFormat="1" applyFont="1" applyFill="1" applyBorder="1" applyAlignment="1">
      <alignment horizontal="center" vertical="center" shrinkToFit="1"/>
    </xf>
    <xf numFmtId="0" fontId="11" fillId="8" borderId="1" xfId="1" applyNumberFormat="1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4" applyNumberFormat="1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0" fillId="0" borderId="71" xfId="0" applyFont="1" applyBorder="1" applyAlignment="1">
      <alignment horizontal="center" vertical="center" shrinkToFit="1"/>
    </xf>
    <xf numFmtId="0" fontId="11" fillId="0" borderId="71" xfId="4" applyNumberFormat="1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10" fillId="0" borderId="50" xfId="0" applyFont="1" applyBorder="1" applyAlignment="1">
      <alignment vertical="center" shrinkToFit="1"/>
    </xf>
    <xf numFmtId="0" fontId="13" fillId="0" borderId="50" xfId="0" applyFont="1" applyBorder="1" applyAlignment="1">
      <alignment vertical="center" shrinkToFit="1"/>
    </xf>
    <xf numFmtId="0" fontId="18" fillId="0" borderId="50" xfId="0" applyFont="1" applyBorder="1" applyAlignment="1">
      <alignment horizontal="center" vertical="center" shrinkToFit="1"/>
    </xf>
    <xf numFmtId="0" fontId="13" fillId="0" borderId="56" xfId="0" applyFont="1" applyBorder="1" applyAlignment="1">
      <alignment vertical="center" shrinkToFit="1"/>
    </xf>
    <xf numFmtId="0" fontId="31" fillId="0" borderId="50" xfId="0" applyFont="1" applyBorder="1" applyAlignment="1">
      <alignment vertical="center" shrinkToFit="1"/>
    </xf>
    <xf numFmtId="0" fontId="13" fillId="0" borderId="58" xfId="0" applyFont="1" applyBorder="1" applyAlignment="1">
      <alignment vertical="center" shrinkToFit="1"/>
    </xf>
    <xf numFmtId="0" fontId="13" fillId="0" borderId="59" xfId="0" applyFont="1" applyBorder="1" applyAlignment="1">
      <alignment vertical="center" shrinkToFit="1"/>
    </xf>
    <xf numFmtId="0" fontId="31" fillId="0" borderId="52" xfId="0" applyFont="1" applyBorder="1" applyAlignment="1">
      <alignment vertical="center" shrinkToFit="1"/>
    </xf>
    <xf numFmtId="0" fontId="13" fillId="0" borderId="71" xfId="0" applyFont="1" applyBorder="1" applyAlignment="1">
      <alignment vertical="center" shrinkToFit="1"/>
    </xf>
    <xf numFmtId="0" fontId="13" fillId="0" borderId="72" xfId="0" applyFont="1" applyBorder="1" applyAlignment="1">
      <alignment vertical="center" shrinkToFit="1"/>
    </xf>
    <xf numFmtId="0" fontId="10" fillId="0" borderId="60" xfId="4" applyNumberFormat="1" applyFont="1" applyBorder="1" applyAlignment="1">
      <alignment vertical="center" shrinkToFit="1"/>
    </xf>
    <xf numFmtId="0" fontId="10" fillId="0" borderId="60" xfId="0" applyFont="1" applyBorder="1" applyAlignment="1">
      <alignment vertical="center" shrinkToFit="1"/>
    </xf>
    <xf numFmtId="0" fontId="20" fillId="0" borderId="71" xfId="0" applyFont="1" applyBorder="1" applyAlignment="1">
      <alignment horizontal="left" vertical="center" shrinkToFit="1"/>
    </xf>
    <xf numFmtId="0" fontId="13" fillId="0" borderId="52" xfId="0" applyFont="1" applyBorder="1" applyAlignment="1">
      <alignment vertical="center" shrinkToFit="1"/>
    </xf>
    <xf numFmtId="0" fontId="14" fillId="0" borderId="0" xfId="4" applyNumberFormat="1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9" fillId="0" borderId="52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71" xfId="4" applyNumberFormat="1" applyFont="1" applyBorder="1" applyAlignment="1">
      <alignment vertical="center" shrinkToFit="1"/>
    </xf>
    <xf numFmtId="0" fontId="14" fillId="0" borderId="71" xfId="0" applyFont="1" applyBorder="1" applyAlignment="1">
      <alignment vertical="center" shrinkToFit="1"/>
    </xf>
    <xf numFmtId="0" fontId="19" fillId="0" borderId="71" xfId="0" applyFont="1" applyBorder="1" applyAlignment="1">
      <alignment vertical="center" shrinkToFit="1"/>
    </xf>
    <xf numFmtId="0" fontId="10" fillId="0" borderId="71" xfId="0" applyFont="1" applyBorder="1" applyAlignment="1">
      <alignment vertical="center" shrinkToFit="1"/>
    </xf>
    <xf numFmtId="0" fontId="13" fillId="4" borderId="50" xfId="0" applyFont="1" applyFill="1" applyBorder="1" applyAlignment="1">
      <alignment vertical="center" shrinkToFit="1"/>
    </xf>
    <xf numFmtId="0" fontId="13" fillId="4" borderId="56" xfId="0" applyFont="1" applyFill="1" applyBorder="1" applyAlignment="1">
      <alignment vertical="center" shrinkToFit="1"/>
    </xf>
    <xf numFmtId="0" fontId="13" fillId="0" borderId="57" xfId="0" applyFont="1" applyBorder="1" applyAlignment="1">
      <alignment vertical="center" shrinkToFit="1"/>
    </xf>
    <xf numFmtId="0" fontId="10" fillId="0" borderId="52" xfId="0" applyFont="1" applyBorder="1" applyAlignment="1">
      <alignment vertical="center" shrinkToFit="1"/>
    </xf>
    <xf numFmtId="0" fontId="13" fillId="0" borderId="61" xfId="0" applyFont="1" applyBorder="1" applyAlignment="1">
      <alignment vertical="center" shrinkToFit="1"/>
    </xf>
    <xf numFmtId="0" fontId="13" fillId="0" borderId="62" xfId="0" applyFont="1" applyBorder="1" applyAlignment="1">
      <alignment vertical="center" shrinkToFit="1"/>
    </xf>
    <xf numFmtId="0" fontId="10" fillId="0" borderId="63" xfId="0" applyFont="1" applyBorder="1" applyAlignment="1">
      <alignment vertical="center" shrinkToFit="1"/>
    </xf>
    <xf numFmtId="0" fontId="19" fillId="0" borderId="61" xfId="0" applyFont="1" applyBorder="1" applyAlignment="1">
      <alignment vertical="center" shrinkToFit="1"/>
    </xf>
    <xf numFmtId="0" fontId="21" fillId="0" borderId="71" xfId="0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21" fillId="0" borderId="0" xfId="4" applyNumberFormat="1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14" fillId="0" borderId="0" xfId="4" applyNumberFormat="1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0" fillId="0" borderId="71" xfId="4" applyNumberFormat="1" applyFont="1" applyBorder="1" applyAlignment="1">
      <alignment vertical="center" shrinkToFit="1"/>
    </xf>
    <xf numFmtId="0" fontId="10" fillId="0" borderId="0" xfId="4" applyNumberFormat="1" applyFont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0" fontId="13" fillId="0" borderId="64" xfId="0" applyFont="1" applyBorder="1" applyAlignment="1">
      <alignment vertical="center" shrinkToFit="1"/>
    </xf>
    <xf numFmtId="0" fontId="19" fillId="0" borderId="50" xfId="0" applyFont="1" applyBorder="1" applyAlignment="1">
      <alignment vertical="center" shrinkToFit="1"/>
    </xf>
    <xf numFmtId="1" fontId="0" fillId="0" borderId="0" xfId="0" applyNumberFormat="1" applyAlignment="1">
      <alignment vertical="center"/>
    </xf>
    <xf numFmtId="0" fontId="13" fillId="0" borderId="65" xfId="0" applyFont="1" applyBorder="1" applyAlignment="1">
      <alignment vertical="center" shrinkToFit="1"/>
    </xf>
    <xf numFmtId="0" fontId="13" fillId="0" borderId="66" xfId="0" applyFont="1" applyBorder="1" applyAlignment="1">
      <alignment vertical="center" shrinkToFit="1"/>
    </xf>
    <xf numFmtId="0" fontId="10" fillId="0" borderId="65" xfId="0" applyFont="1" applyBorder="1" applyAlignment="1">
      <alignment vertical="center" shrinkToFit="1"/>
    </xf>
    <xf numFmtId="0" fontId="19" fillId="0" borderId="65" xfId="0" applyFont="1" applyBorder="1" applyAlignment="1">
      <alignment vertical="center" shrinkToFit="1"/>
    </xf>
    <xf numFmtId="0" fontId="13" fillId="0" borderId="34" xfId="0" applyFont="1" applyBorder="1" applyAlignment="1">
      <alignment vertical="center" shrinkToFit="1"/>
    </xf>
    <xf numFmtId="0" fontId="13" fillId="0" borderId="35" xfId="0" applyFont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9" fillId="0" borderId="34" xfId="0" applyFont="1" applyBorder="1" applyAlignment="1">
      <alignment vertical="center" shrinkToFit="1"/>
    </xf>
    <xf numFmtId="0" fontId="13" fillId="0" borderId="16" xfId="0" applyFont="1" applyBorder="1" applyAlignment="1">
      <alignment vertical="center" shrinkToFit="1"/>
    </xf>
    <xf numFmtId="0" fontId="13" fillId="0" borderId="26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0" fontId="13" fillId="0" borderId="70" xfId="0" applyFont="1" applyBorder="1" applyAlignment="1">
      <alignment vertical="center" shrinkToFit="1"/>
    </xf>
    <xf numFmtId="0" fontId="13" fillId="0" borderId="68" xfId="0" applyFont="1" applyBorder="1" applyAlignment="1">
      <alignment vertical="center" shrinkToFit="1"/>
    </xf>
    <xf numFmtId="0" fontId="10" fillId="0" borderId="70" xfId="0" applyFont="1" applyBorder="1" applyAlignment="1">
      <alignment vertical="center" shrinkToFit="1"/>
    </xf>
    <xf numFmtId="0" fontId="13" fillId="0" borderId="48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0" fillId="0" borderId="48" xfId="0" applyFont="1" applyBorder="1" applyAlignment="1">
      <alignment vertical="center" shrinkToFit="1"/>
    </xf>
    <xf numFmtId="0" fontId="19" fillId="0" borderId="48" xfId="0" applyFont="1" applyBorder="1" applyAlignment="1">
      <alignment vertical="center" shrinkToFit="1"/>
    </xf>
    <xf numFmtId="0" fontId="21" fillId="0" borderId="52" xfId="4" applyNumberFormat="1" applyFont="1" applyBorder="1" applyAlignment="1">
      <alignment vertical="center" shrinkToFit="1"/>
    </xf>
    <xf numFmtId="0" fontId="21" fillId="0" borderId="52" xfId="0" applyFont="1" applyBorder="1" applyAlignment="1">
      <alignment vertical="center" shrinkToFit="1"/>
    </xf>
    <xf numFmtId="0" fontId="20" fillId="0" borderId="52" xfId="0" applyFont="1" applyBorder="1" applyAlignment="1">
      <alignment horizontal="left" vertical="center" shrinkToFit="1"/>
    </xf>
    <xf numFmtId="0" fontId="20" fillId="0" borderId="43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4" applyNumberFormat="1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10" fillId="0" borderId="61" xfId="0" applyFont="1" applyBorder="1" applyAlignment="1">
      <alignment vertical="center" shrinkToFit="1"/>
    </xf>
    <xf numFmtId="0" fontId="10" fillId="0" borderId="63" xfId="4" applyNumberFormat="1" applyFont="1" applyBorder="1" applyAlignment="1">
      <alignment vertical="center" shrinkToFit="1"/>
    </xf>
    <xf numFmtId="0" fontId="15" fillId="0" borderId="52" xfId="4" applyNumberFormat="1" applyFont="1" applyBorder="1" applyAlignment="1">
      <alignment vertical="center" shrinkToFit="1"/>
    </xf>
    <xf numFmtId="0" fontId="15" fillId="0" borderId="52" xfId="0" applyFont="1" applyBorder="1" applyAlignment="1">
      <alignment vertical="center" shrinkToFit="1"/>
    </xf>
    <xf numFmtId="0" fontId="16" fillId="0" borderId="52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0" fillId="0" borderId="0" xfId="4" applyNumberFormat="1" applyFont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9" fillId="0" borderId="11" xfId="0" applyFont="1" applyBorder="1" applyAlignment="1">
      <alignment vertical="center" shrinkToFit="1"/>
    </xf>
    <xf numFmtId="0" fontId="20" fillId="0" borderId="47" xfId="0" applyFont="1" applyBorder="1" applyAlignment="1">
      <alignment horizontal="left" vertical="center" shrinkToFit="1"/>
    </xf>
    <xf numFmtId="0" fontId="29" fillId="3" borderId="50" xfId="0" applyFont="1" applyFill="1" applyBorder="1" applyAlignment="1">
      <alignment vertical="center" shrinkToFit="1"/>
    </xf>
    <xf numFmtId="0" fontId="19" fillId="3" borderId="50" xfId="0" applyFont="1" applyFill="1" applyBorder="1" applyAlignment="1">
      <alignment vertical="center" shrinkToFit="1"/>
    </xf>
    <xf numFmtId="0" fontId="19" fillId="4" borderId="50" xfId="0" applyFont="1" applyFill="1" applyBorder="1" applyAlignment="1">
      <alignment vertical="center" shrinkToFit="1"/>
    </xf>
    <xf numFmtId="0" fontId="19" fillId="3" borderId="52" xfId="0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22" fillId="0" borderId="71" xfId="0" applyFont="1" applyBorder="1" applyAlignment="1">
      <alignment horizontal="left" vertical="center" shrinkToFit="1"/>
    </xf>
    <xf numFmtId="164" fontId="10" fillId="0" borderId="38" xfId="4" applyNumberFormat="1" applyFont="1" applyBorder="1" applyAlignment="1">
      <alignment vertical="center"/>
    </xf>
    <xf numFmtId="164" fontId="37" fillId="0" borderId="77" xfId="4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4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0" fontId="13" fillId="0" borderId="70" xfId="0" applyFont="1" applyBorder="1" applyAlignment="1">
      <alignment horizontal="center" vertical="center"/>
    </xf>
    <xf numFmtId="0" fontId="10" fillId="0" borderId="70" xfId="0" applyFont="1" applyBorder="1" applyAlignment="1">
      <alignment horizontal="left" vertical="center"/>
    </xf>
    <xf numFmtId="164" fontId="13" fillId="0" borderId="70" xfId="4" applyNumberFormat="1" applyFont="1" applyBorder="1" applyAlignment="1">
      <alignment vertical="center"/>
    </xf>
    <xf numFmtId="1" fontId="13" fillId="0" borderId="70" xfId="0" applyNumberFormat="1" applyFont="1" applyBorder="1" applyAlignment="1">
      <alignment vertical="center"/>
    </xf>
    <xf numFmtId="0" fontId="13" fillId="0" borderId="70" xfId="0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164" fontId="10" fillId="0" borderId="36" xfId="4" applyNumberFormat="1" applyFont="1" applyBorder="1" applyAlignment="1">
      <alignment vertical="center"/>
    </xf>
    <xf numFmtId="164" fontId="25" fillId="0" borderId="36" xfId="4" applyNumberFormat="1" applyFont="1" applyFill="1" applyBorder="1" applyAlignment="1">
      <alignment vertical="center"/>
    </xf>
    <xf numFmtId="1" fontId="10" fillId="0" borderId="48" xfId="1" applyNumberFormat="1" applyFont="1" applyBorder="1" applyAlignment="1">
      <alignment vertical="center"/>
    </xf>
    <xf numFmtId="1" fontId="10" fillId="0" borderId="55" xfId="1" applyNumberFormat="1" applyFont="1" applyFill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10" fillId="0" borderId="67" xfId="4" applyNumberFormat="1" applyFont="1" applyBorder="1" applyAlignment="1">
      <alignment vertical="center"/>
    </xf>
    <xf numFmtId="1" fontId="10" fillId="0" borderId="33" xfId="1" applyNumberFormat="1" applyFont="1" applyBorder="1" applyAlignment="1">
      <alignment vertical="center"/>
    </xf>
    <xf numFmtId="1" fontId="10" fillId="0" borderId="0" xfId="1" applyNumberFormat="1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64" fontId="10" fillId="0" borderId="73" xfId="4" applyNumberFormat="1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4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70" xfId="0" applyFont="1" applyBorder="1" applyAlignment="1">
      <alignment horizontal="center" vertical="center"/>
    </xf>
    <xf numFmtId="0" fontId="19" fillId="0" borderId="70" xfId="0" applyFont="1" applyBorder="1" applyAlignment="1">
      <alignment vertical="center"/>
    </xf>
    <xf numFmtId="1" fontId="13" fillId="0" borderId="48" xfId="0" applyNumberFormat="1" applyFont="1" applyBorder="1" applyAlignment="1">
      <alignment horizontal="center" vertical="center"/>
    </xf>
    <xf numFmtId="1" fontId="10" fillId="5" borderId="48" xfId="1" applyNumberFormat="1" applyFont="1" applyFill="1" applyBorder="1" applyAlignment="1">
      <alignment vertical="center"/>
    </xf>
    <xf numFmtId="1" fontId="10" fillId="0" borderId="48" xfId="1" applyNumberFormat="1" applyFont="1" applyFill="1" applyBorder="1" applyAlignment="1">
      <alignment vertical="center"/>
    </xf>
    <xf numFmtId="1" fontId="10" fillId="8" borderId="48" xfId="1" applyNumberFormat="1" applyFont="1" applyFill="1" applyBorder="1" applyAlignment="1">
      <alignment vertical="center"/>
    </xf>
    <xf numFmtId="0" fontId="19" fillId="8" borderId="48" xfId="0" applyFont="1" applyFill="1" applyBorder="1" applyAlignment="1">
      <alignment vertical="center"/>
    </xf>
    <xf numFmtId="1" fontId="32" fillId="0" borderId="0" xfId="0" applyNumberFormat="1" applyFont="1" applyAlignment="1">
      <alignment vertical="center"/>
    </xf>
    <xf numFmtId="1" fontId="13" fillId="0" borderId="70" xfId="0" applyNumberFormat="1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1" fontId="10" fillId="8" borderId="70" xfId="1" applyNumberFormat="1" applyFont="1" applyFill="1" applyBorder="1" applyAlignment="1">
      <alignment vertical="center"/>
    </xf>
    <xf numFmtId="1" fontId="10" fillId="0" borderId="70" xfId="1" applyNumberFormat="1" applyFont="1" applyFill="1" applyBorder="1" applyAlignment="1">
      <alignment vertical="center"/>
    </xf>
    <xf numFmtId="0" fontId="19" fillId="8" borderId="70" xfId="0" applyFont="1" applyFill="1" applyBorder="1" applyAlignment="1">
      <alignment vertical="center"/>
    </xf>
    <xf numFmtId="0" fontId="10" fillId="0" borderId="55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1" fontId="13" fillId="0" borderId="55" xfId="0" applyNumberFormat="1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1" fontId="10" fillId="8" borderId="55" xfId="1" applyNumberFormat="1" applyFont="1" applyFill="1" applyBorder="1" applyAlignment="1">
      <alignment vertical="center"/>
    </xf>
    <xf numFmtId="0" fontId="19" fillId="8" borderId="55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1" fontId="10" fillId="0" borderId="55" xfId="1" applyNumberFormat="1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164" fontId="10" fillId="0" borderId="74" xfId="4" applyNumberFormat="1" applyFont="1" applyBorder="1" applyAlignment="1">
      <alignment vertical="center"/>
    </xf>
    <xf numFmtId="1" fontId="10" fillId="0" borderId="41" xfId="1" applyNumberFormat="1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9" fontId="10" fillId="0" borderId="70" xfId="0" applyNumberFormat="1" applyFont="1" applyBorder="1" applyAlignment="1">
      <alignment horizontal="center" vertical="center"/>
    </xf>
    <xf numFmtId="1" fontId="10" fillId="0" borderId="70" xfId="1" applyNumberFormat="1" applyFont="1" applyBorder="1" applyAlignment="1">
      <alignment vertical="center"/>
    </xf>
    <xf numFmtId="0" fontId="10" fillId="2" borderId="48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1" fontId="13" fillId="2" borderId="48" xfId="0" applyNumberFormat="1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49" fontId="33" fillId="2" borderId="48" xfId="0" applyNumberFormat="1" applyFont="1" applyFill="1" applyBorder="1" applyAlignment="1">
      <alignment horizontal="center" vertical="center"/>
    </xf>
    <xf numFmtId="1" fontId="13" fillId="7" borderId="48" xfId="0" applyNumberFormat="1" applyFont="1" applyFill="1" applyBorder="1" applyAlignment="1">
      <alignment horizontal="center" vertical="center"/>
    </xf>
    <xf numFmtId="1" fontId="10" fillId="0" borderId="0" xfId="1" applyNumberFormat="1" applyFont="1" applyBorder="1" applyAlignment="1">
      <alignment vertical="center"/>
    </xf>
    <xf numFmtId="1" fontId="30" fillId="0" borderId="0" xfId="0" applyNumberFormat="1" applyFont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1" fontId="13" fillId="0" borderId="0" xfId="0" applyNumberFormat="1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1" fontId="13" fillId="0" borderId="34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3" fontId="10" fillId="0" borderId="48" xfId="0" applyNumberFormat="1" applyFont="1" applyBorder="1" applyAlignment="1">
      <alignment horizontal="center" vertical="center"/>
    </xf>
    <xf numFmtId="164" fontId="10" fillId="0" borderId="73" xfId="4" applyNumberFormat="1" applyFont="1" applyBorder="1" applyAlignment="1" applyProtection="1">
      <alignment vertical="center"/>
      <protection locked="0"/>
    </xf>
    <xf numFmtId="164" fontId="10" fillId="0" borderId="74" xfId="4" applyNumberFormat="1" applyFont="1" applyBorder="1" applyAlignment="1" applyProtection="1">
      <alignment vertical="center"/>
      <protection locked="0"/>
    </xf>
    <xf numFmtId="0" fontId="10" fillId="0" borderId="14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49" fontId="13" fillId="0" borderId="48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3" fontId="10" fillId="0" borderId="70" xfId="1" applyNumberFormat="1" applyFont="1" applyFill="1" applyBorder="1" applyAlignment="1">
      <alignment vertical="center"/>
    </xf>
    <xf numFmtId="1" fontId="32" fillId="0" borderId="48" xfId="0" applyNumberFormat="1" applyFont="1" applyBorder="1" applyAlignment="1">
      <alignment horizontal="center" vertical="center"/>
    </xf>
    <xf numFmtId="0" fontId="19" fillId="5" borderId="48" xfId="0" applyFont="1" applyFill="1" applyBorder="1" applyAlignment="1">
      <alignment vertical="center"/>
    </xf>
    <xf numFmtId="1" fontId="10" fillId="6" borderId="48" xfId="1" applyNumberFormat="1" applyFont="1" applyFill="1" applyBorder="1" applyAlignment="1">
      <alignment vertical="center"/>
    </xf>
    <xf numFmtId="0" fontId="19" fillId="6" borderId="48" xfId="0" applyFont="1" applyFill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164" fontId="13" fillId="0" borderId="28" xfId="4" applyNumberFormat="1" applyFont="1" applyBorder="1" applyAlignment="1">
      <alignment vertical="center"/>
    </xf>
    <xf numFmtId="0" fontId="34" fillId="0" borderId="43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1" fontId="10" fillId="0" borderId="67" xfId="1" applyNumberFormat="1" applyFont="1" applyBorder="1" applyAlignment="1">
      <alignment vertical="center"/>
    </xf>
    <xf numFmtId="164" fontId="10" fillId="0" borderId="41" xfId="4" applyNumberFormat="1" applyFont="1" applyFill="1" applyBorder="1" applyAlignment="1">
      <alignment vertical="center"/>
    </xf>
    <xf numFmtId="1" fontId="10" fillId="0" borderId="73" xfId="1" applyNumberFormat="1" applyFont="1" applyBorder="1" applyAlignment="1">
      <alignment vertical="center"/>
    </xf>
    <xf numFmtId="164" fontId="10" fillId="0" borderId="0" xfId="4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1" fontId="10" fillId="0" borderId="74" xfId="1" applyNumberFormat="1" applyFont="1" applyBorder="1" applyAlignment="1">
      <alignment vertical="center"/>
    </xf>
    <xf numFmtId="1" fontId="10" fillId="5" borderId="36" xfId="1" applyNumberFormat="1" applyFont="1" applyFill="1" applyBorder="1" applyAlignment="1">
      <alignment vertical="center"/>
    </xf>
    <xf numFmtId="1" fontId="10" fillId="0" borderId="13" xfId="1" applyNumberFormat="1" applyFont="1" applyFill="1" applyBorder="1" applyAlignment="1">
      <alignment vertical="center"/>
    </xf>
    <xf numFmtId="9" fontId="10" fillId="0" borderId="36" xfId="1" applyFont="1" applyFill="1" applyBorder="1" applyAlignment="1">
      <alignment vertical="center"/>
    </xf>
    <xf numFmtId="1" fontId="10" fillId="0" borderId="13" xfId="1" applyNumberFormat="1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3" fillId="0" borderId="8" xfId="0" applyFont="1" applyBorder="1" applyAlignment="1">
      <alignment vertical="center" shrinkToFit="1"/>
    </xf>
    <xf numFmtId="9" fontId="10" fillId="0" borderId="88" xfId="1" applyFont="1" applyFill="1" applyBorder="1" applyAlignment="1">
      <alignment vertical="center" shrinkToFit="1"/>
    </xf>
    <xf numFmtId="0" fontId="19" fillId="0" borderId="91" xfId="0" applyFont="1" applyBorder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0" fontId="19" fillId="0" borderId="14" xfId="0" applyFont="1" applyBorder="1" applyAlignment="1">
      <alignment vertical="center" shrinkToFit="1"/>
    </xf>
    <xf numFmtId="0" fontId="39" fillId="0" borderId="50" xfId="0" applyFont="1" applyBorder="1" applyAlignment="1">
      <alignment vertical="center" shrinkToFit="1"/>
    </xf>
    <xf numFmtId="164" fontId="40" fillId="0" borderId="37" xfId="4" applyNumberFormat="1" applyFont="1" applyFill="1" applyBorder="1" applyAlignment="1">
      <alignment vertical="center"/>
    </xf>
    <xf numFmtId="0" fontId="42" fillId="0" borderId="71" xfId="0" applyFont="1" applyBorder="1" applyAlignment="1">
      <alignment vertical="center" shrinkToFit="1"/>
    </xf>
    <xf numFmtId="0" fontId="42" fillId="0" borderId="50" xfId="0" applyFont="1" applyBorder="1" applyAlignment="1">
      <alignment vertical="center" shrinkToFit="1"/>
    </xf>
    <xf numFmtId="0" fontId="42" fillId="4" borderId="50" xfId="0" applyFont="1" applyFill="1" applyBorder="1" applyAlignment="1">
      <alignment vertical="center" shrinkToFit="1"/>
    </xf>
    <xf numFmtId="0" fontId="43" fillId="4" borderId="50" xfId="0" applyFont="1" applyFill="1" applyBorder="1" applyAlignment="1">
      <alignment vertical="center" shrinkToFit="1"/>
    </xf>
    <xf numFmtId="0" fontId="42" fillId="0" borderId="52" xfId="0" applyFont="1" applyBorder="1" applyAlignment="1">
      <alignment vertical="center" shrinkToFit="1"/>
    </xf>
    <xf numFmtId="0" fontId="42" fillId="0" borderId="61" xfId="0" applyFont="1" applyBorder="1" applyAlignment="1">
      <alignment vertical="center" shrinkToFit="1"/>
    </xf>
    <xf numFmtId="1" fontId="41" fillId="0" borderId="48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shrinkToFit="1"/>
    </xf>
    <xf numFmtId="1" fontId="10" fillId="0" borderId="36" xfId="1" applyNumberFormat="1" applyFont="1" applyFill="1" applyBorder="1" applyAlignment="1">
      <alignment vertical="center"/>
    </xf>
    <xf numFmtId="1" fontId="10" fillId="8" borderId="36" xfId="1" applyNumberFormat="1" applyFont="1" applyFill="1" applyBorder="1" applyAlignment="1">
      <alignment vertical="center"/>
    </xf>
    <xf numFmtId="1" fontId="10" fillId="0" borderId="67" xfId="1" applyNumberFormat="1" applyFont="1" applyFill="1" applyBorder="1" applyAlignment="1">
      <alignment vertical="center"/>
    </xf>
    <xf numFmtId="1" fontId="10" fillId="8" borderId="67" xfId="1" applyNumberFormat="1" applyFont="1" applyFill="1" applyBorder="1" applyAlignment="1">
      <alignment vertical="center"/>
    </xf>
    <xf numFmtId="1" fontId="10" fillId="0" borderId="86" xfId="1" applyNumberFormat="1" applyFont="1" applyFill="1" applyBorder="1" applyAlignment="1">
      <alignment vertical="center"/>
    </xf>
    <xf numFmtId="1" fontId="10" fillId="6" borderId="36" xfId="1" applyNumberFormat="1" applyFont="1" applyFill="1" applyBorder="1" applyAlignment="1">
      <alignment vertical="center"/>
    </xf>
    <xf numFmtId="0" fontId="10" fillId="0" borderId="88" xfId="0" applyFont="1" applyBorder="1" applyAlignment="1">
      <alignment vertical="center" shrinkToFit="1"/>
    </xf>
    <xf numFmtId="0" fontId="10" fillId="0" borderId="78" xfId="0" applyFont="1" applyBorder="1" applyAlignment="1">
      <alignment vertical="center" shrinkToFit="1"/>
    </xf>
    <xf numFmtId="0" fontId="10" fillId="0" borderId="89" xfId="0" applyFont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10" fillId="0" borderId="36" xfId="0" applyFont="1" applyBorder="1" applyAlignment="1">
      <alignment vertical="center" shrinkToFit="1"/>
    </xf>
    <xf numFmtId="0" fontId="10" fillId="0" borderId="79" xfId="0" applyFont="1" applyBorder="1" applyAlignment="1">
      <alignment vertical="center" shrinkToFit="1"/>
    </xf>
    <xf numFmtId="0" fontId="10" fillId="0" borderId="90" xfId="0" applyFont="1" applyBorder="1" applyAlignment="1">
      <alignment vertical="center" shrinkToFit="1"/>
    </xf>
    <xf numFmtId="0" fontId="10" fillId="0" borderId="81" xfId="0" applyFont="1" applyBorder="1" applyAlignment="1">
      <alignment vertical="center" shrinkToFit="1"/>
    </xf>
    <xf numFmtId="0" fontId="10" fillId="0" borderId="80" xfId="0" applyFont="1" applyBorder="1" applyAlignment="1">
      <alignment vertical="center" shrinkToFit="1"/>
    </xf>
    <xf numFmtId="0" fontId="10" fillId="0" borderId="82" xfId="0" applyFont="1" applyBorder="1" applyAlignment="1">
      <alignment vertical="center" shrinkToFit="1"/>
    </xf>
    <xf numFmtId="0" fontId="10" fillId="0" borderId="87" xfId="0" applyFont="1" applyBorder="1" applyAlignment="1">
      <alignment vertical="center" shrinkToFit="1"/>
    </xf>
    <xf numFmtId="0" fontId="10" fillId="0" borderId="83" xfId="0" applyFont="1" applyBorder="1" applyAlignment="1">
      <alignment vertical="center" shrinkToFit="1"/>
    </xf>
    <xf numFmtId="0" fontId="10" fillId="0" borderId="84" xfId="0" applyFont="1" applyBorder="1" applyAlignment="1">
      <alignment vertical="center" shrinkToFit="1"/>
    </xf>
    <xf numFmtId="0" fontId="10" fillId="0" borderId="92" xfId="0" applyFont="1" applyBorder="1" applyAlignment="1">
      <alignment vertical="center" shrinkToFit="1"/>
    </xf>
    <xf numFmtId="0" fontId="10" fillId="0" borderId="85" xfId="0" applyFont="1" applyBorder="1" applyAlignment="1">
      <alignment vertical="center" shrinkToFit="1"/>
    </xf>
    <xf numFmtId="9" fontId="11" fillId="0" borderId="1" xfId="1" applyFont="1" applyFill="1" applyBorder="1" applyAlignment="1">
      <alignment horizontal="center" vertical="center" shrinkToFit="1"/>
    </xf>
    <xf numFmtId="0" fontId="10" fillId="0" borderId="86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0" fillId="0" borderId="93" xfId="0" applyFont="1" applyBorder="1" applyAlignment="1">
      <alignment vertical="center" shrinkToFit="1"/>
    </xf>
    <xf numFmtId="9" fontId="10" fillId="0" borderId="67" xfId="1" applyFont="1" applyFill="1" applyBorder="1" applyAlignment="1">
      <alignment vertical="center" shrinkToFit="1"/>
    </xf>
    <xf numFmtId="9" fontId="10" fillId="0" borderId="94" xfId="1" applyFont="1" applyFill="1" applyBorder="1" applyAlignment="1">
      <alignment vertical="center" shrinkToFit="1"/>
    </xf>
    <xf numFmtId="9" fontId="10" fillId="0" borderId="0" xfId="1" applyFont="1" applyFill="1" applyBorder="1" applyAlignment="1">
      <alignment vertical="center" shrinkToFit="1"/>
    </xf>
    <xf numFmtId="9" fontId="10" fillId="0" borderId="96" xfId="1" applyFont="1" applyFill="1" applyBorder="1" applyAlignment="1">
      <alignment vertical="center" shrinkToFit="1"/>
    </xf>
    <xf numFmtId="9" fontId="10" fillId="0" borderId="97" xfId="1" applyFont="1" applyFill="1" applyBorder="1" applyAlignment="1">
      <alignment vertical="center" shrinkToFit="1"/>
    </xf>
    <xf numFmtId="9" fontId="10" fillId="0" borderId="52" xfId="1" applyFont="1" applyFill="1" applyBorder="1" applyAlignment="1">
      <alignment vertical="center" shrinkToFit="1"/>
    </xf>
    <xf numFmtId="0" fontId="13" fillId="0" borderId="98" xfId="0" applyFont="1" applyBorder="1" applyAlignment="1">
      <alignment vertical="center" shrinkToFit="1"/>
    </xf>
    <xf numFmtId="0" fontId="19" fillId="0" borderId="98" xfId="0" applyFont="1" applyBorder="1" applyAlignment="1">
      <alignment vertical="center" shrinkToFit="1"/>
    </xf>
    <xf numFmtId="0" fontId="13" fillId="0" borderId="95" xfId="0" applyFont="1" applyBorder="1" applyAlignment="1">
      <alignment vertical="center" shrinkToFit="1"/>
    </xf>
    <xf numFmtId="0" fontId="10" fillId="0" borderId="95" xfId="0" applyFont="1" applyBorder="1" applyAlignment="1">
      <alignment vertical="center"/>
    </xf>
    <xf numFmtId="0" fontId="10" fillId="0" borderId="99" xfId="4" applyNumberFormat="1" applyFont="1" applyBorder="1" applyAlignment="1">
      <alignment vertical="center" shrinkToFit="1"/>
    </xf>
    <xf numFmtId="0" fontId="10" fillId="0" borderId="94" xfId="4" applyNumberFormat="1" applyFont="1" applyBorder="1" applyAlignment="1">
      <alignment vertical="center" shrinkToFit="1"/>
    </xf>
    <xf numFmtId="0" fontId="10" fillId="0" borderId="99" xfId="0" applyFont="1" applyBorder="1" applyAlignment="1">
      <alignment vertical="center" shrinkToFit="1"/>
    </xf>
    <xf numFmtId="9" fontId="10" fillId="0" borderId="101" xfId="1" applyFont="1" applyFill="1" applyBorder="1" applyAlignment="1">
      <alignment vertical="center" shrinkToFit="1"/>
    </xf>
    <xf numFmtId="0" fontId="13" fillId="0" borderId="102" xfId="0" applyFont="1" applyBorder="1" applyAlignment="1">
      <alignment vertical="center" shrinkToFit="1"/>
    </xf>
    <xf numFmtId="0" fontId="13" fillId="0" borderId="103" xfId="0" applyFont="1" applyBorder="1" applyAlignment="1">
      <alignment vertical="center" shrinkToFit="1"/>
    </xf>
    <xf numFmtId="0" fontId="10" fillId="0" borderId="102" xfId="4" applyNumberFormat="1" applyFont="1" applyBorder="1" applyAlignment="1">
      <alignment vertical="center" shrinkToFit="1"/>
    </xf>
    <xf numFmtId="0" fontId="10" fillId="0" borderId="102" xfId="0" applyFont="1" applyBorder="1" applyAlignment="1">
      <alignment vertical="center" shrinkToFit="1"/>
    </xf>
    <xf numFmtId="9" fontId="10" fillId="0" borderId="93" xfId="1" applyFont="1" applyFill="1" applyBorder="1" applyAlignment="1">
      <alignment vertical="center" shrinkToFit="1"/>
    </xf>
    <xf numFmtId="0" fontId="20" fillId="0" borderId="102" xfId="0" applyFont="1" applyBorder="1" applyAlignment="1">
      <alignment horizontal="left" vertical="center" shrinkToFit="1"/>
    </xf>
    <xf numFmtId="0" fontId="10" fillId="0" borderId="100" xfId="0" applyFont="1" applyBorder="1" applyAlignment="1">
      <alignment vertical="center" shrinkToFit="1"/>
    </xf>
    <xf numFmtId="0" fontId="10" fillId="0" borderId="96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/>
    </xf>
    <xf numFmtId="0" fontId="19" fillId="0" borderId="96" xfId="0" applyFont="1" applyBorder="1" applyAlignment="1">
      <alignment vertical="center"/>
    </xf>
    <xf numFmtId="164" fontId="10" fillId="8" borderId="67" xfId="4" applyNumberFormat="1" applyFont="1" applyFill="1" applyBorder="1" applyAlignment="1">
      <alignment vertical="center"/>
    </xf>
    <xf numFmtId="164" fontId="25" fillId="8" borderId="67" xfId="4" applyNumberFormat="1" applyFont="1" applyFill="1" applyBorder="1" applyAlignment="1">
      <alignment vertical="center"/>
    </xf>
    <xf numFmtId="0" fontId="19" fillId="8" borderId="96" xfId="0" applyFont="1" applyFill="1" applyBorder="1" applyAlignment="1">
      <alignment vertical="center"/>
    </xf>
    <xf numFmtId="0" fontId="10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1" fontId="13" fillId="0" borderId="97" xfId="0" applyNumberFormat="1" applyFont="1" applyBorder="1" applyAlignment="1">
      <alignment horizontal="center" vertical="center"/>
    </xf>
    <xf numFmtId="1" fontId="10" fillId="8" borderId="97" xfId="1" applyNumberFormat="1" applyFont="1" applyFill="1" applyBorder="1" applyAlignment="1">
      <alignment vertical="center"/>
    </xf>
    <xf numFmtId="0" fontId="19" fillId="8" borderId="97" xfId="0" applyFont="1" applyFill="1" applyBorder="1" applyAlignment="1">
      <alignment vertical="center"/>
    </xf>
    <xf numFmtId="1" fontId="13" fillId="0" borderId="96" xfId="0" applyNumberFormat="1" applyFont="1" applyBorder="1" applyAlignment="1">
      <alignment horizontal="center" vertical="center"/>
    </xf>
    <xf numFmtId="1" fontId="10" fillId="3" borderId="48" xfId="1" applyNumberFormat="1" applyFont="1" applyFill="1" applyBorder="1" applyAlignment="1">
      <alignment vertical="center"/>
    </xf>
    <xf numFmtId="1" fontId="10" fillId="3" borderId="96" xfId="1" applyNumberFormat="1" applyFont="1" applyFill="1" applyBorder="1" applyAlignment="1">
      <alignment vertical="center"/>
    </xf>
    <xf numFmtId="1" fontId="10" fillId="0" borderId="96" xfId="1" applyNumberFormat="1" applyFont="1" applyFill="1" applyBorder="1" applyAlignment="1">
      <alignment vertical="center"/>
    </xf>
    <xf numFmtId="9" fontId="10" fillId="0" borderId="67" xfId="1" applyFont="1" applyFill="1" applyBorder="1" applyAlignment="1">
      <alignment vertical="center"/>
    </xf>
    <xf numFmtId="0" fontId="13" fillId="0" borderId="105" xfId="0" applyFont="1" applyBorder="1" applyAlignment="1">
      <alignment horizontal="center" vertical="center"/>
    </xf>
    <xf numFmtId="9" fontId="10" fillId="0" borderId="106" xfId="1" applyFont="1" applyFill="1" applyBorder="1" applyAlignment="1">
      <alignment vertical="center"/>
    </xf>
    <xf numFmtId="0" fontId="13" fillId="0" borderId="104" xfId="0" applyFont="1" applyBorder="1" applyAlignment="1">
      <alignment horizontal="center" vertical="center"/>
    </xf>
    <xf numFmtId="0" fontId="13" fillId="0" borderId="106" xfId="0" applyFont="1" applyBorder="1" applyAlignment="1">
      <alignment vertical="center"/>
    </xf>
    <xf numFmtId="0" fontId="10" fillId="0" borderId="104" xfId="0" applyFont="1" applyBorder="1" applyAlignment="1">
      <alignment vertical="center"/>
    </xf>
    <xf numFmtId="0" fontId="19" fillId="0" borderId="104" xfId="0" applyFont="1" applyBorder="1" applyAlignment="1">
      <alignment vertical="center"/>
    </xf>
    <xf numFmtId="1" fontId="10" fillId="3" borderId="13" xfId="1" applyNumberFormat="1" applyFont="1" applyFill="1" applyBorder="1" applyAlignment="1">
      <alignment vertical="center"/>
    </xf>
    <xf numFmtId="0" fontId="10" fillId="0" borderId="104" xfId="0" applyFont="1" applyBorder="1" applyAlignment="1">
      <alignment horizontal="center" vertical="center"/>
    </xf>
    <xf numFmtId="1" fontId="10" fillId="0" borderId="106" xfId="1" applyNumberFormat="1" applyFont="1" applyFill="1" applyBorder="1" applyAlignment="1">
      <alignment vertical="center"/>
    </xf>
    <xf numFmtId="0" fontId="42" fillId="0" borderId="0" xfId="0" applyFont="1"/>
    <xf numFmtId="0" fontId="4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3" fillId="0" borderId="0" xfId="0" applyFont="1"/>
    <xf numFmtId="3" fontId="43" fillId="0" borderId="0" xfId="1" applyNumberFormat="1" applyFont="1" applyFill="1" applyBorder="1"/>
    <xf numFmtId="3" fontId="43" fillId="0" borderId="0" xfId="0" applyNumberFormat="1" applyFont="1"/>
    <xf numFmtId="3" fontId="42" fillId="0" borderId="0" xfId="0" applyNumberFormat="1" applyFont="1"/>
    <xf numFmtId="0" fontId="47" fillId="0" borderId="0" xfId="0" applyFont="1"/>
    <xf numFmtId="0" fontId="44" fillId="0" borderId="0" xfId="0" applyFont="1" applyAlignment="1">
      <alignment shrinkToFit="1"/>
    </xf>
    <xf numFmtId="0" fontId="44" fillId="0" borderId="0" xfId="0" applyFont="1" applyAlignment="1">
      <alignment horizontal="left" shrinkToFit="1"/>
    </xf>
    <xf numFmtId="0" fontId="10" fillId="8" borderId="20" xfId="0" applyFont="1" applyFill="1" applyBorder="1" applyAlignment="1">
      <alignment horizontal="center"/>
    </xf>
    <xf numFmtId="0" fontId="10" fillId="8" borderId="21" xfId="0" applyFont="1" applyFill="1" applyBorder="1" applyAlignment="1">
      <alignment horizontal="center"/>
    </xf>
    <xf numFmtId="0" fontId="10" fillId="8" borderId="39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/>
    </xf>
    <xf numFmtId="0" fontId="11" fillId="8" borderId="23" xfId="0" applyFont="1" applyFill="1" applyBorder="1" applyAlignment="1">
      <alignment horizontal="center"/>
    </xf>
    <xf numFmtId="0" fontId="11" fillId="8" borderId="40" xfId="0" applyFont="1" applyFill="1" applyBorder="1" applyAlignment="1">
      <alignment horizontal="center"/>
    </xf>
    <xf numFmtId="0" fontId="10" fillId="0" borderId="0" xfId="0" applyFont="1"/>
    <xf numFmtId="3" fontId="10" fillId="8" borderId="19" xfId="1" applyNumberFormat="1" applyFont="1" applyFill="1" applyBorder="1"/>
    <xf numFmtId="3" fontId="10" fillId="8" borderId="17" xfId="1" applyNumberFormat="1" applyFont="1" applyFill="1" applyBorder="1"/>
    <xf numFmtId="3" fontId="10" fillId="8" borderId="0" xfId="0" applyNumberFormat="1" applyFont="1" applyFill="1"/>
    <xf numFmtId="3" fontId="13" fillId="0" borderId="0" xfId="0" applyNumberFormat="1" applyFont="1"/>
    <xf numFmtId="0" fontId="10" fillId="0" borderId="70" xfId="0" applyFont="1" applyBorder="1"/>
    <xf numFmtId="3" fontId="13" fillId="0" borderId="70" xfId="0" applyNumberFormat="1" applyFont="1" applyBorder="1"/>
    <xf numFmtId="0" fontId="13" fillId="0" borderId="70" xfId="0" applyFont="1" applyBorder="1"/>
    <xf numFmtId="0" fontId="32" fillId="0" borderId="49" xfId="0" applyFont="1" applyBorder="1"/>
    <xf numFmtId="3" fontId="10" fillId="8" borderId="13" xfId="1" applyNumberFormat="1" applyFont="1" applyFill="1" applyBorder="1"/>
    <xf numFmtId="3" fontId="10" fillId="8" borderId="10" xfId="1" applyNumberFormat="1" applyFont="1" applyFill="1" applyBorder="1"/>
    <xf numFmtId="0" fontId="48" fillId="0" borderId="50" xfId="0" applyFont="1" applyBorder="1" applyAlignment="1">
      <alignment shrinkToFit="1"/>
    </xf>
    <xf numFmtId="3" fontId="10" fillId="8" borderId="13" xfId="0" applyNumberFormat="1" applyFont="1" applyFill="1" applyBorder="1"/>
    <xf numFmtId="3" fontId="10" fillId="8" borderId="10" xfId="0" applyNumberFormat="1" applyFont="1" applyFill="1" applyBorder="1"/>
    <xf numFmtId="3" fontId="10" fillId="8" borderId="51" xfId="0" applyNumberFormat="1" applyFont="1" applyFill="1" applyBorder="1"/>
    <xf numFmtId="0" fontId="48" fillId="0" borderId="52" xfId="0" applyFont="1" applyBorder="1" applyAlignment="1">
      <alignment shrinkToFit="1"/>
    </xf>
    <xf numFmtId="3" fontId="10" fillId="8" borderId="51" xfId="1" applyNumberFormat="1" applyFont="1" applyFill="1" applyBorder="1"/>
    <xf numFmtId="0" fontId="48" fillId="0" borderId="52" xfId="0" applyFont="1" applyBorder="1" applyAlignment="1">
      <alignment horizontal="left" shrinkToFit="1"/>
    </xf>
    <xf numFmtId="0" fontId="32" fillId="0" borderId="53" xfId="0" applyFont="1" applyBorder="1"/>
    <xf numFmtId="3" fontId="10" fillId="8" borderId="27" xfId="1" applyNumberFormat="1" applyFont="1" applyFill="1" applyBorder="1"/>
    <xf numFmtId="0" fontId="48" fillId="0" borderId="48" xfId="0" applyFont="1" applyBorder="1" applyAlignment="1">
      <alignment horizontal="left" shrinkToFit="1"/>
    </xf>
    <xf numFmtId="0" fontId="32" fillId="0" borderId="68" xfId="0" applyFont="1" applyBorder="1"/>
    <xf numFmtId="3" fontId="10" fillId="8" borderId="54" xfId="1" applyNumberFormat="1" applyFont="1" applyFill="1" applyBorder="1"/>
    <xf numFmtId="0" fontId="32" fillId="0" borderId="8" xfId="0" applyFont="1" applyBorder="1"/>
    <xf numFmtId="3" fontId="10" fillId="8" borderId="54" xfId="0" applyNumberFormat="1" applyFont="1" applyFill="1" applyBorder="1"/>
    <xf numFmtId="0" fontId="48" fillId="0" borderId="55" xfId="0" applyFont="1" applyBorder="1" applyAlignment="1">
      <alignment horizontal="left" shrinkToFit="1"/>
    </xf>
    <xf numFmtId="0" fontId="32" fillId="0" borderId="12" xfId="0" applyFont="1" applyBorder="1"/>
    <xf numFmtId="3" fontId="10" fillId="8" borderId="11" xfId="0" applyNumberFormat="1" applyFont="1" applyFill="1" applyBorder="1"/>
    <xf numFmtId="0" fontId="48" fillId="0" borderId="11" xfId="0" applyFont="1" applyBorder="1" applyAlignment="1">
      <alignment horizontal="left" shrinkToFit="1"/>
    </xf>
    <xf numFmtId="0" fontId="13" fillId="0" borderId="68" xfId="0" applyFont="1" applyBorder="1"/>
    <xf numFmtId="3" fontId="10" fillId="8" borderId="70" xfId="0" applyNumberFormat="1" applyFont="1" applyFill="1" applyBorder="1"/>
    <xf numFmtId="3" fontId="10" fillId="8" borderId="69" xfId="0" applyNumberFormat="1" applyFont="1" applyFill="1" applyBorder="1"/>
    <xf numFmtId="0" fontId="13" fillId="0" borderId="55" xfId="0" applyFont="1" applyBorder="1"/>
    <xf numFmtId="0" fontId="26" fillId="0" borderId="0" xfId="0" applyFont="1"/>
    <xf numFmtId="49" fontId="0" fillId="0" borderId="30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0" fontId="26" fillId="9" borderId="29" xfId="0" applyFont="1" applyFill="1" applyBorder="1" applyAlignment="1">
      <alignment horizontal="center"/>
    </xf>
    <xf numFmtId="0" fontId="26" fillId="9" borderId="30" xfId="0" applyFont="1" applyFill="1" applyBorder="1" applyAlignment="1">
      <alignment horizontal="center"/>
    </xf>
    <xf numFmtId="0" fontId="26" fillId="9" borderId="31" xfId="0" applyFont="1" applyFill="1" applyBorder="1" applyAlignment="1">
      <alignment horizontal="center"/>
    </xf>
    <xf numFmtId="0" fontId="50" fillId="9" borderId="31" xfId="0" applyFont="1" applyFill="1" applyBorder="1" applyAlignment="1">
      <alignment horizontal="center"/>
    </xf>
    <xf numFmtId="0" fontId="49" fillId="0" borderId="0" xfId="0" applyFont="1"/>
    <xf numFmtId="1" fontId="10" fillId="0" borderId="36" xfId="1" applyNumberFormat="1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9" fontId="10" fillId="0" borderId="5" xfId="1" applyFont="1" applyBorder="1" applyAlignment="1">
      <alignment horizontal="center" vertical="center" shrinkToFit="1"/>
    </xf>
    <xf numFmtId="4" fontId="51" fillId="0" borderId="31" xfId="0" applyNumberFormat="1" applyFont="1" applyBorder="1"/>
    <xf numFmtId="4" fontId="51" fillId="0" borderId="31" xfId="0" applyNumberFormat="1" applyFont="1" applyBorder="1" applyAlignment="1">
      <alignment horizontal="center"/>
    </xf>
    <xf numFmtId="0" fontId="26" fillId="9" borderId="107" xfId="0" applyFont="1" applyFill="1" applyBorder="1" applyAlignment="1">
      <alignment horizontal="center"/>
    </xf>
    <xf numFmtId="0" fontId="26" fillId="0" borderId="107" xfId="0" applyFont="1" applyBorder="1"/>
    <xf numFmtId="0" fontId="26" fillId="0" borderId="45" xfId="0" applyFont="1" applyBorder="1"/>
    <xf numFmtId="0" fontId="26" fillId="0" borderId="48" xfId="0" applyFont="1" applyBorder="1"/>
    <xf numFmtId="0" fontId="27" fillId="0" borderId="45" xfId="0" applyFont="1" applyBorder="1" applyAlignment="1">
      <alignment horizontal="center"/>
    </xf>
    <xf numFmtId="0" fontId="0" fillId="9" borderId="31" xfId="0" applyFill="1" applyBorder="1"/>
    <xf numFmtId="0" fontId="25" fillId="0" borderId="36" xfId="0" applyFont="1" applyBorder="1" applyAlignment="1">
      <alignment vertical="center" shrinkToFit="1"/>
    </xf>
    <xf numFmtId="0" fontId="10" fillId="3" borderId="88" xfId="0" applyFont="1" applyFill="1" applyBorder="1" applyAlignment="1">
      <alignment vertical="center" shrinkToFit="1"/>
    </xf>
    <xf numFmtId="0" fontId="25" fillId="0" borderId="79" xfId="0" applyFont="1" applyBorder="1" applyAlignment="1">
      <alignment vertical="center" shrinkToFit="1"/>
    </xf>
    <xf numFmtId="0" fontId="25" fillId="0" borderId="98" xfId="4" applyNumberFormat="1" applyFont="1" applyFill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3" fillId="0" borderId="108" xfId="0" applyFont="1" applyBorder="1" applyAlignment="1">
      <alignment vertical="center" shrinkToFit="1"/>
    </xf>
    <xf numFmtId="1" fontId="10" fillId="8" borderId="96" xfId="1" applyNumberFormat="1" applyFont="1" applyFill="1" applyBorder="1" applyAlignment="1">
      <alignment vertical="center"/>
    </xf>
    <xf numFmtId="1" fontId="25" fillId="0" borderId="36" xfId="1" applyNumberFormat="1" applyFont="1" applyFill="1" applyBorder="1" applyAlignment="1">
      <alignment vertical="center"/>
    </xf>
    <xf numFmtId="1" fontId="10" fillId="3" borderId="36" xfId="1" applyNumberFormat="1" applyFont="1" applyFill="1" applyBorder="1" applyAlignment="1">
      <alignment vertical="center"/>
    </xf>
    <xf numFmtId="1" fontId="25" fillId="8" borderId="36" xfId="1" applyNumberFormat="1" applyFont="1" applyFill="1" applyBorder="1" applyAlignment="1">
      <alignment vertical="center"/>
    </xf>
    <xf numFmtId="49" fontId="10" fillId="0" borderId="97" xfId="0" applyNumberFormat="1" applyFont="1" applyBorder="1" applyAlignment="1">
      <alignment horizontal="center" vertical="center"/>
    </xf>
    <xf numFmtId="1" fontId="10" fillId="10" borderId="36" xfId="1" applyNumberFormat="1" applyFont="1" applyFill="1" applyBorder="1" applyAlignment="1">
      <alignment vertical="center"/>
    </xf>
    <xf numFmtId="1" fontId="10" fillId="10" borderId="48" xfId="1" applyNumberFormat="1" applyFont="1" applyFill="1" applyBorder="1" applyAlignment="1">
      <alignment vertical="center"/>
    </xf>
    <xf numFmtId="0" fontId="19" fillId="10" borderId="48" xfId="0" applyFont="1" applyFill="1" applyBorder="1" applyAlignment="1">
      <alignment vertical="center"/>
    </xf>
    <xf numFmtId="1" fontId="25" fillId="10" borderId="36" xfId="1" applyNumberFormat="1" applyFont="1" applyFill="1" applyBorder="1" applyAlignment="1">
      <alignment vertical="center"/>
    </xf>
    <xf numFmtId="0" fontId="13" fillId="0" borderId="109" xfId="0" applyFont="1" applyBorder="1" applyAlignment="1">
      <alignment horizontal="center" vertical="center"/>
    </xf>
    <xf numFmtId="1" fontId="10" fillId="8" borderId="106" xfId="1" applyNumberFormat="1" applyFont="1" applyFill="1" applyBorder="1" applyAlignment="1">
      <alignment vertical="center"/>
    </xf>
    <xf numFmtId="9" fontId="10" fillId="0" borderId="110" xfId="1" applyFont="1" applyFill="1" applyBorder="1" applyAlignment="1">
      <alignment vertical="center"/>
    </xf>
    <xf numFmtId="1" fontId="10" fillId="0" borderId="104" xfId="1" applyNumberFormat="1" applyFont="1" applyFill="1" applyBorder="1" applyAlignment="1">
      <alignment vertical="center"/>
    </xf>
    <xf numFmtId="1" fontId="25" fillId="0" borderId="86" xfId="1" applyNumberFormat="1" applyFont="1" applyFill="1" applyBorder="1" applyAlignment="1">
      <alignment vertical="center"/>
    </xf>
    <xf numFmtId="0" fontId="10" fillId="2" borderId="97" xfId="0" applyFont="1" applyFill="1" applyBorder="1" applyAlignment="1">
      <alignment horizontal="center" vertical="center"/>
    </xf>
    <xf numFmtId="0" fontId="13" fillId="2" borderId="97" xfId="0" applyFont="1" applyFill="1" applyBorder="1" applyAlignment="1">
      <alignment horizontal="center" vertical="center"/>
    </xf>
    <xf numFmtId="1" fontId="13" fillId="7" borderId="97" xfId="0" applyNumberFormat="1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19" fillId="0" borderId="111" xfId="0" applyFont="1" applyBorder="1" applyAlignment="1">
      <alignment vertical="center"/>
    </xf>
    <xf numFmtId="1" fontId="25" fillId="0" borderId="67" xfId="1" applyNumberFormat="1" applyFont="1" applyFill="1" applyBorder="1" applyAlignment="1">
      <alignment vertical="center"/>
    </xf>
    <xf numFmtId="1" fontId="13" fillId="0" borderId="104" xfId="0" applyNumberFormat="1" applyFont="1" applyBorder="1" applyAlignment="1">
      <alignment horizontal="center" vertical="center"/>
    </xf>
    <xf numFmtId="1" fontId="10" fillId="0" borderId="104" xfId="1" applyNumberFormat="1" applyFont="1" applyBorder="1" applyAlignment="1">
      <alignment vertical="center"/>
    </xf>
    <xf numFmtId="1" fontId="10" fillId="8" borderId="104" xfId="1" applyNumberFormat="1" applyFont="1" applyFill="1" applyBorder="1" applyAlignment="1">
      <alignment vertical="center"/>
    </xf>
    <xf numFmtId="0" fontId="19" fillId="8" borderId="104" xfId="0" applyFont="1" applyFill="1" applyBorder="1" applyAlignment="1">
      <alignment vertical="center"/>
    </xf>
    <xf numFmtId="1" fontId="25" fillId="3" borderId="36" xfId="1" applyNumberFormat="1" applyFont="1" applyFill="1" applyBorder="1" applyAlignment="1">
      <alignment vertical="center"/>
    </xf>
    <xf numFmtId="1" fontId="10" fillId="3" borderId="106" xfId="1" applyNumberFormat="1" applyFont="1" applyFill="1" applyBorder="1" applyAlignment="1">
      <alignment vertical="center"/>
    </xf>
    <xf numFmtId="0" fontId="10" fillId="2" borderId="104" xfId="0" applyFont="1" applyFill="1" applyBorder="1" applyAlignment="1">
      <alignment horizontal="center" vertical="center"/>
    </xf>
    <xf numFmtId="0" fontId="13" fillId="2" borderId="104" xfId="0" applyFont="1" applyFill="1" applyBorder="1" applyAlignment="1">
      <alignment horizontal="center" vertical="center"/>
    </xf>
    <xf numFmtId="1" fontId="13" fillId="7" borderId="104" xfId="0" applyNumberFormat="1" applyFont="1" applyFill="1" applyBorder="1" applyAlignment="1">
      <alignment horizontal="center" vertical="center"/>
    </xf>
    <xf numFmtId="0" fontId="13" fillId="2" borderId="105" xfId="0" applyFont="1" applyFill="1" applyBorder="1" applyAlignment="1">
      <alignment horizontal="center" vertical="center"/>
    </xf>
    <xf numFmtId="1" fontId="25" fillId="0" borderId="106" xfId="1" applyNumberFormat="1" applyFont="1" applyFill="1" applyBorder="1" applyAlignment="1">
      <alignment vertical="center"/>
    </xf>
    <xf numFmtId="0" fontId="10" fillId="0" borderId="97" xfId="0" applyFont="1" applyBorder="1" applyAlignment="1">
      <alignment horizontal="left" vertical="center"/>
    </xf>
    <xf numFmtId="0" fontId="13" fillId="0" borderId="69" xfId="0" applyFont="1" applyBorder="1" applyAlignment="1">
      <alignment horizontal="center" vertical="center"/>
    </xf>
    <xf numFmtId="0" fontId="13" fillId="0" borderId="101" xfId="0" applyFont="1" applyBorder="1" applyAlignment="1">
      <alignment vertical="center"/>
    </xf>
    <xf numFmtId="0" fontId="10" fillId="0" borderId="101" xfId="0" applyFont="1" applyBorder="1" applyAlignment="1">
      <alignment vertical="center"/>
    </xf>
    <xf numFmtId="0" fontId="10" fillId="0" borderId="96" xfId="0" applyFont="1" applyBorder="1" applyAlignment="1">
      <alignment vertical="center"/>
    </xf>
    <xf numFmtId="0" fontId="13" fillId="0" borderId="113" xfId="0" applyFont="1" applyBorder="1" applyAlignment="1">
      <alignment vertical="center" shrinkToFit="1"/>
    </xf>
    <xf numFmtId="0" fontId="42" fillId="0" borderId="113" xfId="0" applyFont="1" applyBorder="1" applyAlignment="1">
      <alignment vertical="center" shrinkToFit="1"/>
    </xf>
    <xf numFmtId="0" fontId="13" fillId="0" borderId="114" xfId="0" applyFont="1" applyBorder="1" applyAlignment="1">
      <alignment vertical="center" shrinkToFit="1"/>
    </xf>
    <xf numFmtId="0" fontId="10" fillId="0" borderId="106" xfId="0" applyFont="1" applyBorder="1" applyAlignment="1">
      <alignment vertical="center" shrinkToFit="1"/>
    </xf>
    <xf numFmtId="1" fontId="10" fillId="8" borderId="111" xfId="1" applyNumberFormat="1" applyFont="1" applyFill="1" applyBorder="1" applyAlignment="1">
      <alignment vertical="center"/>
    </xf>
    <xf numFmtId="0" fontId="19" fillId="8" borderId="112" xfId="0" applyFont="1" applyFill="1" applyBorder="1" applyAlignment="1">
      <alignment vertical="center"/>
    </xf>
    <xf numFmtId="0" fontId="10" fillId="3" borderId="36" xfId="0" applyFont="1" applyFill="1" applyBorder="1" applyAlignment="1">
      <alignment vertical="center" shrinkToFit="1"/>
    </xf>
    <xf numFmtId="0" fontId="13" fillId="0" borderId="115" xfId="0" applyFont="1" applyBorder="1" applyAlignment="1">
      <alignment vertical="center" shrinkToFit="1"/>
    </xf>
    <xf numFmtId="0" fontId="13" fillId="0" borderId="116" xfId="0" applyFont="1" applyBorder="1" applyAlignment="1">
      <alignment vertical="center" shrinkToFit="1"/>
    </xf>
    <xf numFmtId="0" fontId="10" fillId="0" borderId="117" xfId="0" applyFont="1" applyBorder="1" applyAlignment="1">
      <alignment vertical="center" shrinkToFit="1"/>
    </xf>
    <xf numFmtId="0" fontId="10" fillId="0" borderId="115" xfId="0" applyFont="1" applyBorder="1" applyAlignment="1">
      <alignment vertical="center" shrinkToFit="1"/>
    </xf>
    <xf numFmtId="9" fontId="10" fillId="0" borderId="118" xfId="1" applyFont="1" applyFill="1" applyBorder="1" applyAlignment="1">
      <alignment vertical="center" shrinkToFit="1"/>
    </xf>
    <xf numFmtId="0" fontId="19" fillId="0" borderId="119" xfId="0" applyFont="1" applyBorder="1" applyAlignment="1">
      <alignment vertical="center" shrinkToFit="1"/>
    </xf>
    <xf numFmtId="0" fontId="13" fillId="0" borderId="119" xfId="0" applyFont="1" applyBorder="1" applyAlignment="1">
      <alignment vertical="center" shrinkToFit="1"/>
    </xf>
    <xf numFmtId="0" fontId="13" fillId="0" borderId="120" xfId="0" applyFont="1" applyBorder="1" applyAlignment="1">
      <alignment vertical="center" shrinkToFit="1"/>
    </xf>
    <xf numFmtId="0" fontId="10" fillId="0" borderId="121" xfId="0" applyFont="1" applyBorder="1" applyAlignment="1">
      <alignment vertical="center" shrinkToFit="1"/>
    </xf>
    <xf numFmtId="0" fontId="10" fillId="0" borderId="119" xfId="0" applyFont="1" applyBorder="1" applyAlignment="1">
      <alignment vertical="center" shrinkToFit="1"/>
    </xf>
    <xf numFmtId="0" fontId="25" fillId="0" borderId="37" xfId="0" applyFont="1" applyBorder="1" applyAlignment="1">
      <alignment vertical="center" shrinkToFit="1"/>
    </xf>
    <xf numFmtId="0" fontId="13" fillId="0" borderId="122" xfId="0" applyFont="1" applyBorder="1" applyAlignment="1">
      <alignment vertical="center" shrinkToFit="1"/>
    </xf>
    <xf numFmtId="0" fontId="42" fillId="0" borderId="122" xfId="0" applyFont="1" applyBorder="1" applyAlignment="1">
      <alignment vertical="center" shrinkToFit="1"/>
    </xf>
    <xf numFmtId="0" fontId="13" fillId="0" borderId="123" xfId="0" applyFont="1" applyBorder="1" applyAlignment="1">
      <alignment vertical="center" shrinkToFit="1"/>
    </xf>
    <xf numFmtId="0" fontId="10" fillId="0" borderId="122" xfId="0" applyFont="1" applyBorder="1" applyAlignment="1">
      <alignment vertical="center" shrinkToFit="1"/>
    </xf>
    <xf numFmtId="0" fontId="19" fillId="0" borderId="122" xfId="0" applyFont="1" applyBorder="1" applyAlignment="1">
      <alignment vertical="center" shrinkToFit="1"/>
    </xf>
    <xf numFmtId="1" fontId="10" fillId="8" borderId="124" xfId="1" applyNumberFormat="1" applyFont="1" applyFill="1" applyBorder="1" applyAlignment="1">
      <alignment vertical="center"/>
    </xf>
    <xf numFmtId="1" fontId="10" fillId="3" borderId="124" xfId="1" applyNumberFormat="1" applyFont="1" applyFill="1" applyBorder="1" applyAlignment="1">
      <alignment vertical="center"/>
    </xf>
    <xf numFmtId="9" fontId="10" fillId="0" borderId="124" xfId="1" applyFont="1" applyFill="1" applyBorder="1" applyAlignment="1">
      <alignment vertical="center"/>
    </xf>
    <xf numFmtId="0" fontId="10" fillId="0" borderId="125" xfId="0" applyFont="1" applyBorder="1" applyAlignment="1">
      <alignment horizontal="center" vertical="center"/>
    </xf>
    <xf numFmtId="0" fontId="13" fillId="0" borderId="125" xfId="0" applyFont="1" applyBorder="1" applyAlignment="1">
      <alignment horizontal="center" vertical="center"/>
    </xf>
    <xf numFmtId="1" fontId="13" fillId="0" borderId="125" xfId="0" applyNumberFormat="1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1" fontId="10" fillId="0" borderId="124" xfId="1" applyNumberFormat="1" applyFont="1" applyFill="1" applyBorder="1" applyAlignment="1">
      <alignment vertical="center"/>
    </xf>
    <xf numFmtId="1" fontId="10" fillId="0" borderId="125" xfId="1" applyNumberFormat="1" applyFont="1" applyFill="1" applyBorder="1" applyAlignment="1">
      <alignment vertical="center"/>
    </xf>
    <xf numFmtId="0" fontId="19" fillId="0" borderId="125" xfId="0" applyFont="1" applyBorder="1" applyAlignment="1">
      <alignment vertical="center"/>
    </xf>
    <xf numFmtId="1" fontId="10" fillId="0" borderId="125" xfId="1" applyNumberFormat="1" applyFont="1" applyBorder="1" applyAlignment="1">
      <alignment vertical="center"/>
    </xf>
    <xf numFmtId="1" fontId="25" fillId="8" borderId="124" xfId="1" applyNumberFormat="1" applyFont="1" applyFill="1" applyBorder="1" applyAlignment="1">
      <alignment vertical="center"/>
    </xf>
    <xf numFmtId="1" fontId="10" fillId="0" borderId="97" xfId="1" applyNumberFormat="1" applyFont="1" applyBorder="1" applyAlignment="1">
      <alignment vertical="center"/>
    </xf>
    <xf numFmtId="0" fontId="19" fillId="0" borderId="97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25" fillId="0" borderId="106" xfId="0" applyFont="1" applyBorder="1" applyAlignment="1">
      <alignment vertical="center"/>
    </xf>
    <xf numFmtId="0" fontId="13" fillId="0" borderId="127" xfId="0" applyFont="1" applyBorder="1" applyAlignment="1">
      <alignment vertical="center" shrinkToFit="1"/>
    </xf>
    <xf numFmtId="0" fontId="42" fillId="0" borderId="127" xfId="0" applyFont="1" applyBorder="1" applyAlignment="1">
      <alignment vertical="center" shrinkToFit="1"/>
    </xf>
    <xf numFmtId="0" fontId="13" fillId="0" borderId="128" xfId="0" applyFont="1" applyBorder="1" applyAlignment="1">
      <alignment vertical="center" shrinkToFit="1"/>
    </xf>
    <xf numFmtId="0" fontId="10" fillId="0" borderId="129" xfId="0" applyFont="1" applyBorder="1" applyAlignment="1">
      <alignment vertical="center" shrinkToFit="1"/>
    </xf>
    <xf numFmtId="0" fontId="19" fillId="0" borderId="129" xfId="0" applyFont="1" applyBorder="1" applyAlignment="1">
      <alignment vertical="center" shrinkToFit="1"/>
    </xf>
    <xf numFmtId="0" fontId="25" fillId="0" borderId="81" xfId="0" applyFont="1" applyBorder="1" applyAlignment="1">
      <alignment vertical="center" shrinkToFit="1"/>
    </xf>
    <xf numFmtId="0" fontId="13" fillId="0" borderId="130" xfId="0" applyFont="1" applyBorder="1" applyAlignment="1">
      <alignment vertical="center" shrinkToFit="1"/>
    </xf>
    <xf numFmtId="0" fontId="13" fillId="0" borderId="131" xfId="0" applyFont="1" applyBorder="1" applyAlignment="1">
      <alignment vertical="center" shrinkToFit="1"/>
    </xf>
    <xf numFmtId="0" fontId="10" fillId="0" borderId="132" xfId="0" applyFont="1" applyBorder="1" applyAlignment="1">
      <alignment vertical="center" shrinkToFit="1"/>
    </xf>
    <xf numFmtId="0" fontId="10" fillId="3" borderId="132" xfId="0" applyFont="1" applyFill="1" applyBorder="1" applyAlignment="1">
      <alignment vertical="center" shrinkToFit="1"/>
    </xf>
    <xf numFmtId="0" fontId="10" fillId="0" borderId="130" xfId="0" applyFont="1" applyBorder="1" applyAlignment="1">
      <alignment vertical="center" shrinkToFit="1"/>
    </xf>
    <xf numFmtId="0" fontId="19" fillId="0" borderId="130" xfId="0" applyFont="1" applyBorder="1" applyAlignment="1">
      <alignment vertical="center" shrinkToFit="1"/>
    </xf>
    <xf numFmtId="0" fontId="25" fillId="0" borderId="92" xfId="0" applyFont="1" applyBorder="1" applyAlignment="1">
      <alignment vertical="center" shrinkToFit="1"/>
    </xf>
    <xf numFmtId="0" fontId="25" fillId="0" borderId="87" xfId="0" applyFont="1" applyBorder="1" applyAlignment="1">
      <alignment vertical="center" shrinkToFit="1"/>
    </xf>
    <xf numFmtId="3" fontId="10" fillId="3" borderId="51" xfId="0" applyNumberFormat="1" applyFont="1" applyFill="1" applyBorder="1"/>
    <xf numFmtId="3" fontId="25" fillId="8" borderId="51" xfId="0" applyNumberFormat="1" applyFont="1" applyFill="1" applyBorder="1"/>
    <xf numFmtId="3" fontId="25" fillId="8" borderId="9" xfId="0" applyNumberFormat="1" applyFont="1" applyFill="1" applyBorder="1"/>
    <xf numFmtId="0" fontId="25" fillId="0" borderId="78" xfId="0" applyFont="1" applyBorder="1" applyAlignment="1">
      <alignment vertical="center" shrinkToFit="1"/>
    </xf>
    <xf numFmtId="0" fontId="25" fillId="3" borderId="36" xfId="0" applyFont="1" applyFill="1" applyBorder="1" applyAlignment="1">
      <alignment vertical="center" shrinkToFit="1"/>
    </xf>
    <xf numFmtId="0" fontId="37" fillId="0" borderId="75" xfId="0" applyFont="1" applyBorder="1" applyAlignment="1">
      <alignment horizontal="left" vertical="center"/>
    </xf>
    <xf numFmtId="0" fontId="37" fillId="0" borderId="43" xfId="0" applyFont="1" applyBorder="1" applyAlignment="1">
      <alignment horizontal="left" vertical="center"/>
    </xf>
    <xf numFmtId="0" fontId="37" fillId="0" borderId="7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129" xfId="0" applyFont="1" applyBorder="1" applyAlignment="1">
      <alignment vertical="center" shrinkToFit="1"/>
    </xf>
    <xf numFmtId="0" fontId="42" fillId="0" borderId="129" xfId="0" applyFont="1" applyBorder="1" applyAlignment="1">
      <alignment vertical="center" shrinkToFit="1"/>
    </xf>
    <xf numFmtId="0" fontId="42" fillId="0" borderId="130" xfId="0" applyFont="1" applyBorder="1" applyAlignment="1">
      <alignment vertical="center" shrinkToFit="1"/>
    </xf>
    <xf numFmtId="0" fontId="10" fillId="0" borderId="133" xfId="0" applyFont="1" applyBorder="1" applyAlignment="1">
      <alignment vertical="center" shrinkToFit="1"/>
    </xf>
    <xf numFmtId="0" fontId="13" fillId="0" borderId="96" xfId="0" applyFont="1" applyBorder="1" applyAlignment="1">
      <alignment vertical="center" shrinkToFit="1"/>
    </xf>
    <xf numFmtId="0" fontId="10" fillId="0" borderId="135" xfId="4" applyNumberFormat="1" applyFont="1" applyBorder="1" applyAlignment="1">
      <alignment vertical="center" shrinkToFit="1"/>
    </xf>
    <xf numFmtId="0" fontId="10" fillId="0" borderId="96" xfId="0" applyFont="1" applyBorder="1" applyAlignment="1">
      <alignment vertical="center" shrinkToFit="1"/>
    </xf>
    <xf numFmtId="0" fontId="10" fillId="0" borderId="135" xfId="0" applyFont="1" applyBorder="1" applyAlignment="1">
      <alignment vertical="center" shrinkToFit="1"/>
    </xf>
    <xf numFmtId="0" fontId="19" fillId="0" borderId="96" xfId="0" applyFont="1" applyBorder="1" applyAlignment="1">
      <alignment vertical="center" shrinkToFit="1"/>
    </xf>
    <xf numFmtId="0" fontId="13" fillId="0" borderId="134" xfId="0" applyFont="1" applyBorder="1" applyAlignment="1">
      <alignment vertical="center" shrinkToFit="1"/>
    </xf>
    <xf numFmtId="0" fontId="10" fillId="0" borderId="133" xfId="4" applyNumberFormat="1" applyFont="1" applyBorder="1" applyAlignment="1">
      <alignment vertical="center" shrinkToFit="1"/>
    </xf>
    <xf numFmtId="9" fontId="10" fillId="0" borderId="133" xfId="1" applyFont="1" applyFill="1" applyBorder="1" applyAlignment="1">
      <alignment vertical="center" shrinkToFit="1"/>
    </xf>
    <xf numFmtId="0" fontId="19" fillId="0" borderId="134" xfId="0" applyFont="1" applyBorder="1" applyAlignment="1">
      <alignment vertical="center" shrinkToFit="1"/>
    </xf>
    <xf numFmtId="0" fontId="10" fillId="3" borderId="134" xfId="0" applyFont="1" applyFill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0" fontId="13" fillId="0" borderId="136" xfId="0" applyFont="1" applyBorder="1" applyAlignment="1">
      <alignment vertical="center" shrinkToFit="1"/>
    </xf>
    <xf numFmtId="0" fontId="0" fillId="0" borderId="129" xfId="0" applyBorder="1" applyAlignment="1">
      <alignment vertical="center"/>
    </xf>
    <xf numFmtId="0" fontId="25" fillId="0" borderId="132" xfId="0" applyFont="1" applyBorder="1" applyAlignment="1">
      <alignment vertical="center" shrinkToFit="1"/>
    </xf>
    <xf numFmtId="0" fontId="10" fillId="3" borderId="84" xfId="0" applyFont="1" applyFill="1" applyBorder="1" applyAlignment="1">
      <alignment vertical="center" shrinkToFit="1"/>
    </xf>
    <xf numFmtId="0" fontId="43" fillId="0" borderId="129" xfId="0" applyFont="1" applyBorder="1" applyAlignment="1">
      <alignment vertical="center" shrinkToFit="1"/>
    </xf>
    <xf numFmtId="0" fontId="13" fillId="0" borderId="137" xfId="0" applyFont="1" applyBorder="1" applyAlignment="1">
      <alignment vertical="center" shrinkToFit="1"/>
    </xf>
    <xf numFmtId="0" fontId="13" fillId="0" borderId="138" xfId="0" applyFont="1" applyBorder="1" applyAlignment="1">
      <alignment horizontal="center" vertical="center"/>
    </xf>
    <xf numFmtId="49" fontId="13" fillId="0" borderId="96" xfId="0" applyNumberFormat="1" applyFont="1" applyBorder="1" applyAlignment="1">
      <alignment horizontal="center" vertical="center"/>
    </xf>
    <xf numFmtId="1" fontId="13" fillId="0" borderId="139" xfId="0" applyNumberFormat="1" applyFont="1" applyBorder="1" applyAlignment="1">
      <alignment horizontal="center" vertical="center"/>
    </xf>
    <xf numFmtId="1" fontId="25" fillId="0" borderId="124" xfId="1" applyNumberFormat="1" applyFont="1" applyFill="1" applyBorder="1" applyAlignment="1">
      <alignment vertical="center"/>
    </xf>
    <xf numFmtId="1" fontId="10" fillId="0" borderId="139" xfId="1" applyNumberFormat="1" applyFont="1" applyBorder="1" applyAlignment="1">
      <alignment vertical="center"/>
    </xf>
    <xf numFmtId="0" fontId="19" fillId="0" borderId="139" xfId="0" applyFont="1" applyBorder="1" applyAlignment="1">
      <alignment vertical="center"/>
    </xf>
    <xf numFmtId="1" fontId="25" fillId="3" borderId="67" xfId="1" applyNumberFormat="1" applyFont="1" applyFill="1" applyBorder="1" applyAlignment="1">
      <alignment vertical="center"/>
    </xf>
    <xf numFmtId="1" fontId="10" fillId="8" borderId="135" xfId="1" applyNumberFormat="1" applyFont="1" applyFill="1" applyBorder="1" applyAlignment="1">
      <alignment vertical="center"/>
    </xf>
    <xf numFmtId="0" fontId="10" fillId="2" borderId="125" xfId="0" applyFont="1" applyFill="1" applyBorder="1" applyAlignment="1">
      <alignment horizontal="center" vertical="center"/>
    </xf>
    <xf numFmtId="0" fontId="13" fillId="2" borderId="125" xfId="0" applyFont="1" applyFill="1" applyBorder="1" applyAlignment="1">
      <alignment horizontal="center" vertical="center"/>
    </xf>
    <xf numFmtId="1" fontId="13" fillId="7" borderId="125" xfId="0" applyNumberFormat="1" applyFont="1" applyFill="1" applyBorder="1" applyAlignment="1">
      <alignment horizontal="center" vertical="center"/>
    </xf>
    <xf numFmtId="0" fontId="13" fillId="2" borderId="126" xfId="0" applyFont="1" applyFill="1" applyBorder="1" applyAlignment="1">
      <alignment horizontal="center" vertical="center"/>
    </xf>
    <xf numFmtId="0" fontId="32" fillId="0" borderId="140" xfId="0" applyFont="1" applyBorder="1"/>
    <xf numFmtId="3" fontId="10" fillId="8" borderId="111" xfId="0" applyNumberFormat="1" applyFont="1" applyFill="1" applyBorder="1"/>
    <xf numFmtId="0" fontId="48" fillId="0" borderId="130" xfId="0" applyFont="1" applyBorder="1" applyAlignment="1">
      <alignment shrinkToFit="1"/>
    </xf>
    <xf numFmtId="3" fontId="10" fillId="8" borderId="141" xfId="0" applyNumberFormat="1" applyFont="1" applyFill="1" applyBorder="1"/>
    <xf numFmtId="1" fontId="25" fillId="8" borderId="106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25" xfId="0" applyFont="1" applyBorder="1" applyAlignment="1">
      <alignment horizontal="left" vertical="center" shrinkToFit="1"/>
    </xf>
    <xf numFmtId="1" fontId="10" fillId="3" borderId="70" xfId="1" applyNumberFormat="1" applyFont="1" applyFill="1" applyBorder="1" applyAlignment="1">
      <alignment vertical="center"/>
    </xf>
    <xf numFmtId="1" fontId="10" fillId="3" borderId="104" xfId="1" applyNumberFormat="1" applyFont="1" applyFill="1" applyBorder="1" applyAlignment="1">
      <alignment vertical="center"/>
    </xf>
    <xf numFmtId="9" fontId="10" fillId="3" borderId="36" xfId="1" applyFont="1" applyFill="1" applyBorder="1" applyAlignment="1">
      <alignment vertical="center"/>
    </xf>
    <xf numFmtId="0" fontId="19" fillId="3" borderId="48" xfId="0" applyFont="1" applyFill="1" applyBorder="1" applyAlignment="1">
      <alignment vertical="center"/>
    </xf>
    <xf numFmtId="9" fontId="10" fillId="3" borderId="106" xfId="1" applyFont="1" applyFill="1" applyBorder="1" applyAlignment="1">
      <alignment vertical="center"/>
    </xf>
    <xf numFmtId="0" fontId="19" fillId="3" borderId="104" xfId="0" applyFont="1" applyFill="1" applyBorder="1" applyAlignment="1">
      <alignment vertical="center"/>
    </xf>
    <xf numFmtId="0" fontId="19" fillId="3" borderId="70" xfId="0" applyFont="1" applyFill="1" applyBorder="1" applyAlignment="1">
      <alignment vertical="center"/>
    </xf>
    <xf numFmtId="0" fontId="19" fillId="3" borderId="96" xfId="0" applyFont="1" applyFill="1" applyBorder="1" applyAlignment="1">
      <alignment vertical="center"/>
    </xf>
    <xf numFmtId="1" fontId="10" fillId="3" borderId="97" xfId="1" applyNumberFormat="1" applyFont="1" applyFill="1" applyBorder="1" applyAlignment="1">
      <alignment vertical="center"/>
    </xf>
    <xf numFmtId="0" fontId="19" fillId="3" borderId="97" xfId="0" applyFont="1" applyFill="1" applyBorder="1" applyAlignment="1">
      <alignment vertical="center"/>
    </xf>
    <xf numFmtId="0" fontId="19" fillId="3" borderId="111" xfId="0" applyFont="1" applyFill="1" applyBorder="1" applyAlignment="1">
      <alignment vertical="center"/>
    </xf>
    <xf numFmtId="0" fontId="19" fillId="3" borderId="45" xfId="0" applyFont="1" applyFill="1" applyBorder="1" applyAlignment="1">
      <alignment vertical="center"/>
    </xf>
    <xf numFmtId="1" fontId="10" fillId="0" borderId="111" xfId="1" applyNumberFormat="1" applyFont="1" applyFill="1" applyBorder="1" applyAlignment="1">
      <alignment vertical="center"/>
    </xf>
    <xf numFmtId="9" fontId="10" fillId="0" borderId="143" xfId="1" applyFont="1" applyFill="1" applyBorder="1" applyAlignment="1">
      <alignment vertical="center"/>
    </xf>
    <xf numFmtId="1" fontId="10" fillId="0" borderId="142" xfId="1" applyNumberFormat="1" applyFont="1" applyBorder="1" applyAlignment="1">
      <alignment vertical="center"/>
    </xf>
    <xf numFmtId="0" fontId="39" fillId="3" borderId="48" xfId="0" applyFont="1" applyFill="1" applyBorder="1" applyAlignment="1">
      <alignment vertical="center"/>
    </xf>
    <xf numFmtId="9" fontId="10" fillId="0" borderId="144" xfId="1" applyFont="1" applyFill="1" applyBorder="1" applyAlignment="1">
      <alignment vertical="center"/>
    </xf>
    <xf numFmtId="9" fontId="10" fillId="0" borderId="73" xfId="1" applyFont="1" applyFill="1" applyBorder="1" applyAlignment="1">
      <alignment vertical="center"/>
    </xf>
    <xf numFmtId="1" fontId="10" fillId="3" borderId="55" xfId="1" applyNumberFormat="1" applyFont="1" applyFill="1" applyBorder="1" applyAlignment="1">
      <alignment vertical="center"/>
    </xf>
    <xf numFmtId="0" fontId="19" fillId="3" borderId="55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10" fillId="3" borderId="50" xfId="0" applyFont="1" applyFill="1" applyBorder="1" applyAlignment="1">
      <alignment vertical="center" shrinkToFit="1"/>
    </xf>
  </cellXfs>
  <cellStyles count="5">
    <cellStyle name="Čárka" xfId="4" builtinId="3"/>
    <cellStyle name="Hyperlink" xfId="3" xr:uid="{00000000-0005-0000-0000-000000000000}"/>
    <cellStyle name="Normální" xfId="0" builtinId="0"/>
    <cellStyle name="Normální 2" xfId="2" xr:uid="{00000000-0005-0000-0000-000002000000}"/>
    <cellStyle name="Procenta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76BE85"/>
      <color rgb="FFFF99FF"/>
      <color rgb="FF92CDDC"/>
      <color rgb="FFFCD5B4"/>
      <color rgb="FFFFCC99"/>
      <color rgb="FF000000"/>
      <color rgb="FFFF7C80"/>
      <color rgb="FFB1A0C7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 Papajanovský" id="{82F4ADD8-3E24-4153-B21B-876EA547397F}" userId="S::j.papajanovsky@ceska-kamenice.cz::59fa977e-49a9-4f64-9a26-fa982c138849" providerId="AD"/>
</personList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3-11-26T20:24:01.01" personId="{82F4ADD8-3E24-4153-B21B-876EA547397F}" id="{3FADB900-3E80-4311-B0BB-89318AF1D4F2}">
    <text>Upřesní J. Volfová</text>
  </threadedComment>
  <threadedComment ref="S10" dT="2023-11-26T20:24:01.01" personId="{82F4ADD8-3E24-4153-B21B-876EA547397F}" id="{F1C5D04C-00CD-4705-ACB1-DC49E993E233}">
    <text>Upřesní J. Volfová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opLeftCell="D1" zoomScale="150" zoomScaleNormal="150" workbookViewId="0">
      <selection activeCell="D14" sqref="D14"/>
    </sheetView>
  </sheetViews>
  <sheetFormatPr defaultColWidth="8.85546875" defaultRowHeight="12.75" customHeight="1" x14ac:dyDescent="0.2"/>
  <cols>
    <col min="1" max="1" width="18.140625" customWidth="1"/>
    <col min="2" max="4" width="18.42578125" customWidth="1"/>
    <col min="5" max="5" width="51.140625" customWidth="1"/>
    <col min="7" max="7" width="10" customWidth="1"/>
    <col min="15" max="15" width="20.5703125" customWidth="1"/>
    <col min="16" max="16" width="12.85546875" customWidth="1"/>
    <col min="17" max="17" width="13.5703125" customWidth="1"/>
    <col min="18" max="18" width="14.42578125" customWidth="1"/>
    <col min="19" max="19" width="28.42578125" customWidth="1"/>
  </cols>
  <sheetData>
    <row r="1" spans="1:21" ht="21" thickBot="1" x14ac:dyDescent="0.25">
      <c r="A1" s="555" t="s">
        <v>0</v>
      </c>
      <c r="B1" s="555"/>
      <c r="C1" s="555"/>
      <c r="D1" s="555"/>
      <c r="E1" s="555"/>
      <c r="F1" s="2"/>
      <c r="G1" s="2"/>
      <c r="H1" s="2"/>
      <c r="I1" s="2"/>
      <c r="J1" s="2"/>
      <c r="O1" s="556"/>
      <c r="P1" s="556"/>
      <c r="Q1" s="556"/>
      <c r="R1" s="556"/>
      <c r="S1" s="556"/>
      <c r="T1" s="2"/>
      <c r="U1" s="2"/>
    </row>
    <row r="2" spans="1:21" ht="16.5" x14ac:dyDescent="0.35">
      <c r="A2" s="13"/>
      <c r="B2" s="352">
        <v>2025</v>
      </c>
      <c r="C2" s="353">
        <v>2025</v>
      </c>
      <c r="D2" s="354">
        <v>2025</v>
      </c>
      <c r="E2" s="13"/>
      <c r="O2" s="342"/>
      <c r="P2" s="343"/>
      <c r="Q2" s="343"/>
      <c r="R2" s="343"/>
      <c r="S2" s="342"/>
    </row>
    <row r="3" spans="1:21" ht="17.25" thickBot="1" x14ac:dyDescent="0.4">
      <c r="A3" s="13"/>
      <c r="B3" s="355" t="s">
        <v>27</v>
      </c>
      <c r="C3" s="356" t="s">
        <v>1</v>
      </c>
      <c r="D3" s="357" t="s">
        <v>322</v>
      </c>
      <c r="E3" s="13"/>
      <c r="O3" s="342"/>
      <c r="P3" s="344"/>
      <c r="Q3" s="344"/>
      <c r="R3" s="344"/>
      <c r="S3" s="342"/>
    </row>
    <row r="4" spans="1:21" ht="12.75" customHeight="1" x14ac:dyDescent="0.35">
      <c r="A4" s="13"/>
      <c r="B4" s="13"/>
      <c r="C4" s="13"/>
      <c r="D4" s="13"/>
      <c r="E4" s="13"/>
      <c r="O4" s="342"/>
      <c r="P4" s="342"/>
      <c r="Q4" s="342"/>
      <c r="R4" s="342"/>
      <c r="S4" s="342"/>
    </row>
    <row r="5" spans="1:21" ht="16.5" x14ac:dyDescent="0.35">
      <c r="A5" s="358" t="s">
        <v>2</v>
      </c>
      <c r="B5" s="359">
        <f>'Příjmy 2025'!E140</f>
        <v>217967.5</v>
      </c>
      <c r="C5" s="359">
        <f>'Příjmy 2025'!F140</f>
        <v>291256.5</v>
      </c>
      <c r="D5" s="359">
        <f>'Příjmy 2025'!G140</f>
        <v>189108</v>
      </c>
      <c r="E5" s="13"/>
      <c r="O5" s="345"/>
      <c r="P5" s="346"/>
      <c r="Q5" s="346"/>
      <c r="R5" s="346"/>
      <c r="S5" s="342"/>
    </row>
    <row r="6" spans="1:21" ht="17.25" thickBot="1" x14ac:dyDescent="0.4">
      <c r="A6" s="358" t="s">
        <v>3</v>
      </c>
      <c r="B6" s="360">
        <f>'Výdaje 2025'!E231</f>
        <v>203840</v>
      </c>
      <c r="C6" s="360">
        <f>'Výdaje 2025'!F231</f>
        <v>366907</v>
      </c>
      <c r="D6" s="360">
        <f>'Výdaje 2025'!G231</f>
        <v>193095</v>
      </c>
      <c r="E6" s="13"/>
      <c r="O6" s="345"/>
      <c r="P6" s="346"/>
      <c r="Q6" s="346"/>
      <c r="R6" s="346"/>
      <c r="S6" s="342"/>
    </row>
    <row r="7" spans="1:21" ht="17.25" thickTop="1" x14ac:dyDescent="0.35">
      <c r="A7" s="358" t="s">
        <v>4</v>
      </c>
      <c r="B7" s="361">
        <f>B5-B6</f>
        <v>14127.5</v>
      </c>
      <c r="C7" s="361">
        <f>C5-C6</f>
        <v>-75650.5</v>
      </c>
      <c r="D7" s="361">
        <f>D5-D6</f>
        <v>-3987</v>
      </c>
      <c r="E7" s="13"/>
      <c r="O7" s="345"/>
      <c r="P7" s="347"/>
      <c r="R7" s="347"/>
      <c r="S7" s="342"/>
    </row>
    <row r="8" spans="1:21" ht="16.5" x14ac:dyDescent="0.35">
      <c r="A8" s="13"/>
      <c r="B8" s="362"/>
      <c r="C8" s="362"/>
      <c r="D8" s="362"/>
      <c r="E8" s="13"/>
      <c r="O8" s="342"/>
      <c r="P8" s="348"/>
      <c r="Q8" s="348"/>
      <c r="R8" s="348"/>
      <c r="S8" s="342"/>
    </row>
    <row r="9" spans="1:21" ht="16.5" x14ac:dyDescent="0.35">
      <c r="A9" s="363" t="s">
        <v>5</v>
      </c>
      <c r="B9" s="364"/>
      <c r="C9" s="364"/>
      <c r="D9" s="364"/>
      <c r="E9" s="365"/>
      <c r="G9" s="1"/>
      <c r="O9" s="345"/>
      <c r="P9" s="348"/>
      <c r="Q9" s="348"/>
      <c r="R9" s="348"/>
      <c r="S9" s="342"/>
      <c r="U9" s="1"/>
    </row>
    <row r="10" spans="1:21" ht="16.5" x14ac:dyDescent="0.35">
      <c r="A10" s="366">
        <v>8115</v>
      </c>
      <c r="B10" s="367">
        <v>4503</v>
      </c>
      <c r="C10" s="368">
        <v>6367</v>
      </c>
      <c r="D10" s="367">
        <v>-2522</v>
      </c>
      <c r="E10" s="369" t="s">
        <v>6</v>
      </c>
      <c r="F10" s="21"/>
      <c r="G10" s="5"/>
      <c r="H10" s="5"/>
      <c r="O10" s="349"/>
      <c r="P10" s="346"/>
      <c r="Q10" s="346"/>
      <c r="R10" s="346"/>
      <c r="S10" s="350"/>
      <c r="T10" s="21"/>
      <c r="U10" s="5"/>
    </row>
    <row r="11" spans="1:21" ht="16.5" x14ac:dyDescent="0.35">
      <c r="A11" s="366">
        <v>8115</v>
      </c>
      <c r="B11" s="370">
        <v>365</v>
      </c>
      <c r="C11" s="371">
        <v>365</v>
      </c>
      <c r="D11" s="370">
        <v>-2</v>
      </c>
      <c r="E11" s="369" t="s">
        <v>7</v>
      </c>
      <c r="G11" s="5"/>
      <c r="H11" s="5"/>
      <c r="O11" s="349"/>
      <c r="P11" s="347"/>
      <c r="Q11" s="347"/>
      <c r="R11" s="347"/>
      <c r="S11" s="350"/>
      <c r="U11" s="5"/>
    </row>
    <row r="12" spans="1:21" ht="16.5" x14ac:dyDescent="0.35">
      <c r="A12" s="366">
        <v>8123</v>
      </c>
      <c r="B12" s="370">
        <v>10000</v>
      </c>
      <c r="C12" s="505">
        <v>10000</v>
      </c>
      <c r="D12" s="370">
        <v>4605</v>
      </c>
      <c r="E12" s="373" t="s">
        <v>8</v>
      </c>
      <c r="G12" s="5"/>
      <c r="H12" s="5"/>
      <c r="O12" s="349"/>
      <c r="P12" s="347"/>
      <c r="Q12" s="347"/>
      <c r="R12" s="347"/>
      <c r="S12" s="350"/>
      <c r="U12" s="5"/>
    </row>
    <row r="13" spans="1:21" ht="16.5" x14ac:dyDescent="0.35">
      <c r="A13" s="550"/>
      <c r="B13" s="551"/>
      <c r="C13" s="553">
        <v>78600</v>
      </c>
      <c r="D13" s="551">
        <v>0</v>
      </c>
      <c r="E13" s="552" t="s">
        <v>419</v>
      </c>
      <c r="G13" s="5"/>
      <c r="H13" s="5"/>
      <c r="O13" s="349"/>
      <c r="P13" s="347"/>
      <c r="Q13" s="347"/>
      <c r="R13" s="347"/>
      <c r="S13" s="350"/>
      <c r="U13" s="5"/>
    </row>
    <row r="14" spans="1:21" ht="16.5" x14ac:dyDescent="0.35">
      <c r="A14" s="366">
        <v>8124</v>
      </c>
      <c r="B14" s="370">
        <v>-10000</v>
      </c>
      <c r="C14" s="372">
        <v>-10000</v>
      </c>
      <c r="D14" s="370">
        <v>-4131</v>
      </c>
      <c r="E14" s="373" t="s">
        <v>9</v>
      </c>
      <c r="G14" s="5"/>
      <c r="H14" s="5"/>
      <c r="O14" s="349"/>
      <c r="P14" s="347"/>
      <c r="Q14" s="347"/>
      <c r="R14" s="347"/>
      <c r="S14" s="350"/>
      <c r="U14" s="5"/>
    </row>
    <row r="15" spans="1:21" ht="16.5" x14ac:dyDescent="0.35">
      <c r="A15" s="366">
        <v>8123</v>
      </c>
      <c r="B15" s="370">
        <v>12000</v>
      </c>
      <c r="C15" s="372">
        <v>12000</v>
      </c>
      <c r="D15" s="370">
        <v>0</v>
      </c>
      <c r="E15" s="373" t="s">
        <v>10</v>
      </c>
      <c r="G15" s="5"/>
      <c r="H15" s="5"/>
      <c r="O15" s="349"/>
      <c r="P15" s="347"/>
      <c r="Q15" s="347"/>
      <c r="R15" s="347"/>
      <c r="S15" s="350"/>
      <c r="U15" s="5"/>
    </row>
    <row r="16" spans="1:21" ht="16.5" x14ac:dyDescent="0.35">
      <c r="A16" s="366">
        <v>8124</v>
      </c>
      <c r="B16" s="370">
        <v>-5000</v>
      </c>
      <c r="C16" s="372">
        <v>-5000</v>
      </c>
      <c r="D16" s="370">
        <v>0</v>
      </c>
      <c r="E16" s="373" t="s">
        <v>11</v>
      </c>
      <c r="G16" s="5"/>
      <c r="H16" s="5"/>
      <c r="O16" s="349"/>
      <c r="P16" s="347"/>
      <c r="Q16" s="347"/>
      <c r="R16" s="347"/>
      <c r="S16" s="350"/>
      <c r="U16" s="5"/>
    </row>
    <row r="17" spans="1:21" ht="16.5" x14ac:dyDescent="0.35">
      <c r="A17" s="366">
        <v>8123</v>
      </c>
      <c r="B17" s="370">
        <v>17500</v>
      </c>
      <c r="C17" s="506">
        <v>18231</v>
      </c>
      <c r="D17" s="370">
        <v>18231</v>
      </c>
      <c r="E17" s="373" t="s">
        <v>12</v>
      </c>
      <c r="G17" s="5"/>
      <c r="H17" s="5"/>
      <c r="O17" s="349"/>
      <c r="P17" s="347"/>
      <c r="Q17" s="347"/>
      <c r="R17" s="347"/>
      <c r="S17" s="350"/>
      <c r="U17" s="5"/>
    </row>
    <row r="18" spans="1:21" ht="16.5" x14ac:dyDescent="0.35">
      <c r="A18" s="366">
        <v>8124</v>
      </c>
      <c r="B18" s="370">
        <v>-2435</v>
      </c>
      <c r="C18" s="372">
        <v>-2435</v>
      </c>
      <c r="D18" s="370">
        <v>0</v>
      </c>
      <c r="E18" s="373" t="s">
        <v>13</v>
      </c>
      <c r="F18" t="s">
        <v>14</v>
      </c>
      <c r="G18" s="5"/>
      <c r="H18" s="5"/>
      <c r="O18" s="349"/>
      <c r="P18" s="347"/>
      <c r="Q18" s="347"/>
      <c r="R18" s="347"/>
      <c r="S18" s="350"/>
      <c r="U18" s="5"/>
    </row>
    <row r="19" spans="1:21" ht="16.5" x14ac:dyDescent="0.35">
      <c r="A19" s="366">
        <v>8124</v>
      </c>
      <c r="B19" s="370">
        <v>-25981</v>
      </c>
      <c r="C19" s="506">
        <v>-25221</v>
      </c>
      <c r="D19" s="370">
        <v>-458</v>
      </c>
      <c r="E19" s="373" t="s">
        <v>15</v>
      </c>
      <c r="G19" s="5"/>
      <c r="H19" s="5"/>
      <c r="O19" s="349"/>
      <c r="P19" s="347"/>
      <c r="Q19" s="347"/>
      <c r="R19" s="347"/>
      <c r="S19" s="350"/>
      <c r="U19" s="5"/>
    </row>
    <row r="20" spans="1:21" ht="16.5" x14ac:dyDescent="0.35">
      <c r="A20" s="366">
        <v>8124</v>
      </c>
      <c r="B20" s="370">
        <v>-454</v>
      </c>
      <c r="C20" s="372">
        <v>-454</v>
      </c>
      <c r="D20" s="370">
        <v>-303</v>
      </c>
      <c r="E20" s="373" t="s">
        <v>16</v>
      </c>
      <c r="G20" s="5"/>
      <c r="H20" s="5"/>
      <c r="K20" s="3"/>
      <c r="L20" s="3"/>
      <c r="M20" s="4"/>
      <c r="O20" s="349"/>
      <c r="P20" s="347"/>
      <c r="Q20" s="347"/>
      <c r="R20" s="347"/>
      <c r="S20" s="350"/>
      <c r="U20" s="5"/>
    </row>
    <row r="21" spans="1:21" ht="16.5" x14ac:dyDescent="0.35">
      <c r="A21" s="366">
        <v>8124</v>
      </c>
      <c r="B21" s="367">
        <v>-605</v>
      </c>
      <c r="C21" s="374">
        <v>-605</v>
      </c>
      <c r="D21" s="367">
        <v>-404</v>
      </c>
      <c r="E21" s="375" t="s">
        <v>17</v>
      </c>
      <c r="G21" s="5"/>
      <c r="H21" s="5"/>
      <c r="K21" s="3"/>
      <c r="L21" s="3"/>
      <c r="M21" s="4"/>
      <c r="O21" s="349"/>
      <c r="P21" s="346"/>
      <c r="Q21" s="346"/>
      <c r="R21" s="346"/>
      <c r="S21" s="351"/>
      <c r="U21" s="5"/>
    </row>
    <row r="22" spans="1:21" ht="16.5" x14ac:dyDescent="0.35">
      <c r="A22" s="376">
        <v>8124</v>
      </c>
      <c r="B22" s="367">
        <v>-283</v>
      </c>
      <c r="C22" s="377">
        <v>-283</v>
      </c>
      <c r="D22" s="367">
        <v>-189</v>
      </c>
      <c r="E22" s="375" t="s">
        <v>18</v>
      </c>
      <c r="G22" s="5"/>
      <c r="H22" s="5"/>
      <c r="O22" s="349"/>
      <c r="P22" s="346"/>
      <c r="Q22" s="346"/>
      <c r="R22" s="346"/>
      <c r="S22" s="351"/>
      <c r="U22" s="5"/>
    </row>
    <row r="23" spans="1:21" ht="16.5" x14ac:dyDescent="0.35">
      <c r="A23" s="366">
        <v>8124</v>
      </c>
      <c r="B23" s="367">
        <v>-550</v>
      </c>
      <c r="C23" s="368">
        <v>-550</v>
      </c>
      <c r="D23" s="367">
        <v>-367</v>
      </c>
      <c r="E23" s="378" t="s">
        <v>19</v>
      </c>
      <c r="G23" s="5"/>
      <c r="H23" s="5"/>
      <c r="O23" s="349"/>
      <c r="P23" s="346"/>
      <c r="Q23" s="346"/>
      <c r="R23" s="346"/>
      <c r="S23" s="351"/>
      <c r="U23" s="5"/>
    </row>
    <row r="24" spans="1:21" ht="16.5" x14ac:dyDescent="0.35">
      <c r="A24" s="379">
        <v>8124</v>
      </c>
      <c r="B24" s="367">
        <v>-2500</v>
      </c>
      <c r="C24" s="374">
        <v>-2500</v>
      </c>
      <c r="D24" s="367">
        <v>-1666</v>
      </c>
      <c r="E24" s="378" t="s">
        <v>20</v>
      </c>
      <c r="G24" s="5"/>
      <c r="H24" s="5"/>
      <c r="O24" s="349"/>
      <c r="P24" s="346"/>
      <c r="Q24" s="346"/>
      <c r="R24" s="346"/>
      <c r="S24" s="351"/>
      <c r="U24" s="5"/>
    </row>
    <row r="25" spans="1:21" ht="16.5" x14ac:dyDescent="0.35">
      <c r="A25" s="379">
        <v>8124</v>
      </c>
      <c r="B25" s="380">
        <v>-688</v>
      </c>
      <c r="C25" s="374">
        <v>-688</v>
      </c>
      <c r="D25" s="380">
        <v>-220</v>
      </c>
      <c r="E25" s="378" t="s">
        <v>21</v>
      </c>
      <c r="G25" s="5"/>
      <c r="H25" s="5"/>
      <c r="O25" s="349"/>
      <c r="P25" s="346"/>
      <c r="Q25" s="346"/>
      <c r="R25" s="346"/>
      <c r="S25" s="351"/>
      <c r="U25" s="5"/>
    </row>
    <row r="26" spans="1:21" ht="16.5" x14ac:dyDescent="0.35">
      <c r="A26" s="381">
        <v>8901</v>
      </c>
      <c r="B26" s="382"/>
      <c r="C26" s="372">
        <v>0</v>
      </c>
      <c r="D26" s="382">
        <v>472</v>
      </c>
      <c r="E26" s="383" t="s">
        <v>22</v>
      </c>
      <c r="G26" s="6"/>
      <c r="H26" s="5"/>
      <c r="K26" s="3"/>
      <c r="O26" s="349"/>
      <c r="P26" s="347"/>
      <c r="Q26" s="347"/>
      <c r="R26" s="347"/>
      <c r="S26" s="351"/>
      <c r="U26" s="6"/>
    </row>
    <row r="27" spans="1:21" ht="17.25" thickBot="1" x14ac:dyDescent="0.4">
      <c r="A27" s="384">
        <v>8905</v>
      </c>
      <c r="B27" s="385">
        <v>-10000</v>
      </c>
      <c r="C27" s="507">
        <v>-2176.5</v>
      </c>
      <c r="D27" s="385">
        <v>-9058</v>
      </c>
      <c r="E27" s="386" t="s">
        <v>323</v>
      </c>
      <c r="G27" s="6"/>
      <c r="H27" s="5"/>
      <c r="K27" s="3"/>
      <c r="O27" s="349"/>
      <c r="P27" s="347"/>
      <c r="Q27" s="347"/>
      <c r="R27" s="347"/>
      <c r="S27" s="351"/>
      <c r="U27" s="6"/>
    </row>
    <row r="28" spans="1:21" ht="17.25" thickTop="1" x14ac:dyDescent="0.35">
      <c r="A28" s="387"/>
      <c r="B28" s="388">
        <f>SUM(B10:B27)</f>
        <v>-14128</v>
      </c>
      <c r="C28" s="389">
        <f>SUM(C10:C27)</f>
        <v>75650.5</v>
      </c>
      <c r="D28" s="388">
        <f>SUM(D10:D27)</f>
        <v>3988</v>
      </c>
      <c r="E28" s="365"/>
      <c r="G28" s="5"/>
      <c r="H28" s="5"/>
      <c r="K28" s="3"/>
      <c r="O28" s="342"/>
      <c r="P28" s="347"/>
      <c r="Q28" s="347"/>
      <c r="R28" s="347"/>
      <c r="S28" s="342"/>
      <c r="U28" s="5"/>
    </row>
    <row r="29" spans="1:21" ht="16.5" x14ac:dyDescent="0.35">
      <c r="A29" s="390"/>
      <c r="B29" s="13"/>
      <c r="C29" s="13"/>
      <c r="D29" s="13"/>
      <c r="E29" s="13"/>
      <c r="G29" s="5" t="s">
        <v>23</v>
      </c>
      <c r="O29" s="342"/>
      <c r="P29" s="342"/>
      <c r="Q29" s="342"/>
      <c r="R29" s="342"/>
      <c r="S29" s="342"/>
    </row>
    <row r="30" spans="1:21" ht="16.5" x14ac:dyDescent="0.35">
      <c r="A30" s="358"/>
      <c r="B30" s="362"/>
      <c r="C30" s="362"/>
      <c r="D30" s="362"/>
      <c r="E30" s="13"/>
    </row>
    <row r="33" x14ac:dyDescent="0.2"/>
    <row r="34" x14ac:dyDescent="0.2"/>
    <row r="35" x14ac:dyDescent="0.2"/>
    <row r="36" x14ac:dyDescent="0.2"/>
    <row r="37" x14ac:dyDescent="0.2"/>
  </sheetData>
  <mergeCells count="2">
    <mergeCell ref="A1:E1"/>
    <mergeCell ref="O1:S1"/>
  </mergeCells>
  <conditionalFormatting sqref="B32:D32">
    <cfRule type="cellIs" dxfId="1" priority="1" operator="equal">
      <formula>"rezerva ok"</formula>
    </cfRule>
    <cfRule type="cellIs" dxfId="0" priority="2" operator="equal">
      <formula>"moc nízká rezerva"</formula>
    </cfRule>
  </conditionalFormatting>
  <pageMargins left="0.25" right="0.25" top="0.75" bottom="0.75" header="0.3" footer="0.3"/>
  <pageSetup paperSize="9" fitToHeight="0" orientation="landscape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7"/>
  <sheetViews>
    <sheetView tabSelected="1" zoomScale="150" zoomScaleNormal="150" workbookViewId="0">
      <pane ySplit="3" topLeftCell="A22" activePane="bottomLeft" state="frozen"/>
      <selection pane="bottomLeft" activeCell="I29" sqref="I29:I30"/>
    </sheetView>
  </sheetViews>
  <sheetFormatPr defaultColWidth="8.85546875" defaultRowHeight="12.75" x14ac:dyDescent="0.2"/>
  <cols>
    <col min="1" max="1" width="9.42578125" style="28" customWidth="1"/>
    <col min="2" max="2" width="7.140625" style="28" customWidth="1"/>
    <col min="3" max="4" width="5.42578125" style="28" customWidth="1"/>
    <col min="5" max="5" width="9.42578125" style="121" customWidth="1"/>
    <col min="6" max="8" width="9.42578125" style="28" customWidth="1"/>
    <col min="9" max="9" width="40.42578125" style="28" customWidth="1"/>
    <col min="10" max="16384" width="8.85546875" style="28"/>
  </cols>
  <sheetData>
    <row r="1" spans="1:10" ht="20.100000000000001" customHeight="1" thickBot="1" x14ac:dyDescent="0.25">
      <c r="A1" s="557" t="s">
        <v>339</v>
      </c>
      <c r="B1" s="557"/>
      <c r="C1" s="557"/>
      <c r="D1" s="557"/>
      <c r="E1" s="557"/>
      <c r="F1" s="557"/>
      <c r="G1" s="557"/>
      <c r="H1" s="557"/>
      <c r="I1" s="557"/>
      <c r="J1" s="27"/>
    </row>
    <row r="2" spans="1:10" ht="21.95" customHeight="1" thickBot="1" x14ac:dyDescent="0.25">
      <c r="A2" s="29" t="s">
        <v>24</v>
      </c>
      <c r="B2" s="270" t="s">
        <v>295</v>
      </c>
      <c r="C2" s="30" t="s">
        <v>25</v>
      </c>
      <c r="D2" s="31" t="s">
        <v>26</v>
      </c>
      <c r="E2" s="32" t="s">
        <v>27</v>
      </c>
      <c r="F2" s="33" t="s">
        <v>1</v>
      </c>
      <c r="G2" s="33" t="s">
        <v>28</v>
      </c>
      <c r="H2" s="122" t="s">
        <v>111</v>
      </c>
      <c r="I2" s="34"/>
      <c r="J2" s="27"/>
    </row>
    <row r="3" spans="1:10" ht="21.95" customHeight="1" thickBot="1" x14ac:dyDescent="0.25">
      <c r="A3" s="35"/>
      <c r="B3" s="35"/>
      <c r="C3" s="35"/>
      <c r="D3" s="35"/>
      <c r="E3" s="36">
        <v>2025</v>
      </c>
      <c r="F3" s="37">
        <v>2025</v>
      </c>
      <c r="G3" s="37">
        <v>2025</v>
      </c>
      <c r="H3" s="292">
        <v>0.66700000000000004</v>
      </c>
      <c r="I3" s="38" t="s">
        <v>390</v>
      </c>
    </row>
    <row r="4" spans="1:10" ht="12.75" customHeight="1" x14ac:dyDescent="0.2">
      <c r="A4" s="39"/>
      <c r="B4" s="39"/>
      <c r="C4" s="39"/>
      <c r="D4" s="39"/>
      <c r="E4" s="40"/>
      <c r="F4" s="39"/>
      <c r="G4" s="39"/>
      <c r="H4" s="39"/>
      <c r="I4" s="41"/>
    </row>
    <row r="5" spans="1:10" ht="12.75" customHeight="1" x14ac:dyDescent="0.2">
      <c r="A5" s="42"/>
      <c r="B5" s="25" t="s">
        <v>29</v>
      </c>
      <c r="C5" s="42"/>
      <c r="D5" s="42"/>
      <c r="E5" s="43"/>
      <c r="F5" s="44"/>
      <c r="G5" s="44"/>
      <c r="H5" s="41"/>
      <c r="I5" s="44"/>
    </row>
    <row r="6" spans="1:10" ht="12.75" customHeight="1" x14ac:dyDescent="0.2">
      <c r="A6" s="45"/>
      <c r="B6" s="46"/>
      <c r="C6" s="47" t="s">
        <v>30</v>
      </c>
      <c r="D6" s="48">
        <v>1111</v>
      </c>
      <c r="E6" s="277">
        <v>20440</v>
      </c>
      <c r="F6" s="277">
        <v>20440</v>
      </c>
      <c r="G6" s="49">
        <v>12870</v>
      </c>
      <c r="H6" s="255">
        <f>G6/F6</f>
        <v>0.62964774951076319</v>
      </c>
      <c r="I6" s="86" t="s">
        <v>31</v>
      </c>
    </row>
    <row r="7" spans="1:10" ht="12.75" customHeight="1" x14ac:dyDescent="0.2">
      <c r="A7" s="46"/>
      <c r="B7" s="46"/>
      <c r="C7" s="47" t="s">
        <v>30</v>
      </c>
      <c r="D7" s="48">
        <v>1112</v>
      </c>
      <c r="E7" s="278">
        <v>1530</v>
      </c>
      <c r="F7" s="278">
        <v>1530</v>
      </c>
      <c r="G7" s="49">
        <v>1050</v>
      </c>
      <c r="H7" s="255">
        <f>G7/F7</f>
        <v>0.68627450980392157</v>
      </c>
      <c r="I7" s="86" t="s">
        <v>32</v>
      </c>
    </row>
    <row r="8" spans="1:10" ht="12.75" customHeight="1" x14ac:dyDescent="0.2">
      <c r="A8" s="46"/>
      <c r="B8" s="46"/>
      <c r="C8" s="47" t="s">
        <v>30</v>
      </c>
      <c r="D8" s="48">
        <v>1113</v>
      </c>
      <c r="E8" s="278">
        <v>3320</v>
      </c>
      <c r="F8" s="278">
        <v>3320</v>
      </c>
      <c r="G8" s="49">
        <v>2534</v>
      </c>
      <c r="H8" s="255">
        <f>G8/F8</f>
        <v>0.76325301204819274</v>
      </c>
      <c r="I8" s="86" t="s">
        <v>33</v>
      </c>
    </row>
    <row r="9" spans="1:10" ht="12.75" customHeight="1" x14ac:dyDescent="0.2">
      <c r="A9" s="46"/>
      <c r="B9" s="46"/>
      <c r="C9" s="47" t="s">
        <v>30</v>
      </c>
      <c r="D9" s="48">
        <v>1121</v>
      </c>
      <c r="E9" s="278">
        <v>27230</v>
      </c>
      <c r="F9" s="278">
        <v>27230</v>
      </c>
      <c r="G9" s="49">
        <v>16945</v>
      </c>
      <c r="H9" s="255">
        <f>G9/F9</f>
        <v>0.62229159015791402</v>
      </c>
      <c r="I9" s="86" t="s">
        <v>34</v>
      </c>
    </row>
    <row r="10" spans="1:10" ht="12.75" customHeight="1" x14ac:dyDescent="0.2">
      <c r="A10" s="46"/>
      <c r="B10" s="46"/>
      <c r="C10" s="47"/>
      <c r="D10" s="48">
        <v>1122</v>
      </c>
      <c r="E10" s="278">
        <v>3500</v>
      </c>
      <c r="F10" s="278">
        <v>5593</v>
      </c>
      <c r="G10" s="49">
        <v>5594</v>
      </c>
      <c r="H10" s="255">
        <f>G10/F10</f>
        <v>1.0001787949222243</v>
      </c>
      <c r="I10" s="86" t="s">
        <v>35</v>
      </c>
    </row>
    <row r="11" spans="1:10" ht="12.75" customHeight="1" x14ac:dyDescent="0.2">
      <c r="A11" s="46"/>
      <c r="B11" s="46"/>
      <c r="C11" s="47" t="s">
        <v>30</v>
      </c>
      <c r="D11" s="48">
        <v>1211</v>
      </c>
      <c r="E11" s="278">
        <v>54495</v>
      </c>
      <c r="F11" s="508">
        <v>53416</v>
      </c>
      <c r="G11" s="49">
        <v>34224</v>
      </c>
      <c r="H11" s="255">
        <f t="shared" ref="H11:H23" si="0">G11/F11</f>
        <v>0.64070690429833754</v>
      </c>
      <c r="I11" s="86" t="s">
        <v>36</v>
      </c>
    </row>
    <row r="12" spans="1:10" ht="12.75" customHeight="1" x14ac:dyDescent="0.2">
      <c r="A12" s="46"/>
      <c r="B12" s="46"/>
      <c r="C12" s="47"/>
      <c r="D12" s="48">
        <v>1334</v>
      </c>
      <c r="E12" s="278"/>
      <c r="F12" s="278"/>
      <c r="G12" s="49">
        <v>2</v>
      </c>
      <c r="H12" s="255"/>
      <c r="I12" s="86" t="s">
        <v>299</v>
      </c>
    </row>
    <row r="13" spans="1:10" ht="12.75" customHeight="1" x14ac:dyDescent="0.2">
      <c r="A13" s="46"/>
      <c r="B13" s="46"/>
      <c r="C13" s="47"/>
      <c r="D13" s="48">
        <v>1335</v>
      </c>
      <c r="E13" s="278"/>
      <c r="F13" s="278"/>
      <c r="G13" s="49">
        <v>11</v>
      </c>
      <c r="H13" s="255"/>
      <c r="I13" s="86" t="s">
        <v>300</v>
      </c>
    </row>
    <row r="14" spans="1:10" ht="12.75" customHeight="1" x14ac:dyDescent="0.2">
      <c r="A14" s="46"/>
      <c r="B14" s="46"/>
      <c r="C14" s="47"/>
      <c r="D14" s="48">
        <v>1341</v>
      </c>
      <c r="E14" s="278">
        <v>110</v>
      </c>
      <c r="F14" s="278">
        <v>110</v>
      </c>
      <c r="G14" s="49">
        <v>110</v>
      </c>
      <c r="H14" s="255">
        <f t="shared" si="0"/>
        <v>1</v>
      </c>
      <c r="I14" s="86" t="s">
        <v>37</v>
      </c>
    </row>
    <row r="15" spans="1:10" ht="12.75" customHeight="1" x14ac:dyDescent="0.2">
      <c r="A15" s="46"/>
      <c r="B15" s="45"/>
      <c r="C15" s="46"/>
      <c r="D15" s="48">
        <v>1345</v>
      </c>
      <c r="E15" s="278">
        <v>4200</v>
      </c>
      <c r="F15" s="278">
        <v>4200</v>
      </c>
      <c r="G15" s="49">
        <v>3461</v>
      </c>
      <c r="H15" s="255">
        <f t="shared" si="0"/>
        <v>0.82404761904761903</v>
      </c>
      <c r="I15" s="86" t="s">
        <v>38</v>
      </c>
    </row>
    <row r="16" spans="1:10" ht="12.75" customHeight="1" x14ac:dyDescent="0.2">
      <c r="A16" s="46"/>
      <c r="B16" s="46"/>
      <c r="C16" s="46"/>
      <c r="D16" s="48">
        <v>1342</v>
      </c>
      <c r="E16" s="278">
        <v>200</v>
      </c>
      <c r="F16" s="278">
        <v>200</v>
      </c>
      <c r="G16" s="49">
        <v>105</v>
      </c>
      <c r="H16" s="255">
        <f t="shared" si="0"/>
        <v>0.52500000000000002</v>
      </c>
      <c r="I16" s="86" t="s">
        <v>39</v>
      </c>
    </row>
    <row r="17" spans="1:11" ht="12.75" customHeight="1" x14ac:dyDescent="0.2">
      <c r="A17" s="46"/>
      <c r="B17" s="46"/>
      <c r="C17" s="46"/>
      <c r="D17" s="48">
        <v>1343</v>
      </c>
      <c r="E17" s="278">
        <v>140</v>
      </c>
      <c r="F17" s="278">
        <v>140</v>
      </c>
      <c r="G17" s="49">
        <v>157</v>
      </c>
      <c r="H17" s="255">
        <f t="shared" si="0"/>
        <v>1.1214285714285714</v>
      </c>
      <c r="I17" s="86" t="s">
        <v>40</v>
      </c>
    </row>
    <row r="18" spans="1:11" ht="12.75" customHeight="1" x14ac:dyDescent="0.2">
      <c r="A18" s="46"/>
      <c r="B18" s="46"/>
      <c r="C18" s="46"/>
      <c r="D18" s="48">
        <v>1361</v>
      </c>
      <c r="E18" s="278">
        <v>700</v>
      </c>
      <c r="F18" s="278">
        <v>700</v>
      </c>
      <c r="G18" s="49">
        <v>686</v>
      </c>
      <c r="H18" s="255">
        <f t="shared" si="0"/>
        <v>0.98</v>
      </c>
      <c r="I18" s="86" t="s">
        <v>41</v>
      </c>
    </row>
    <row r="19" spans="1:11" ht="12.75" customHeight="1" x14ac:dyDescent="0.2">
      <c r="A19" s="46"/>
      <c r="B19" s="46"/>
      <c r="C19" s="46"/>
      <c r="D19" s="48">
        <v>1381</v>
      </c>
      <c r="E19" s="279">
        <v>1800</v>
      </c>
      <c r="F19" s="279">
        <v>1800</v>
      </c>
      <c r="G19" s="49">
        <v>0</v>
      </c>
      <c r="H19" s="255">
        <f t="shared" si="0"/>
        <v>0</v>
      </c>
      <c r="I19" s="61" t="s">
        <v>42</v>
      </c>
    </row>
    <row r="20" spans="1:11" ht="12.75" customHeight="1" x14ac:dyDescent="0.2">
      <c r="A20" s="58"/>
      <c r="B20" s="58"/>
      <c r="C20" s="58"/>
      <c r="D20" s="70">
        <v>1386</v>
      </c>
      <c r="E20" s="281"/>
      <c r="F20" s="281"/>
      <c r="G20" s="52">
        <v>774</v>
      </c>
      <c r="H20" s="255"/>
      <c r="I20" s="294"/>
    </row>
    <row r="21" spans="1:11" ht="12.75" customHeight="1" x14ac:dyDescent="0.2">
      <c r="A21" s="58"/>
      <c r="B21" s="58"/>
      <c r="C21" s="58"/>
      <c r="D21" s="70">
        <v>1387</v>
      </c>
      <c r="E21" s="293"/>
      <c r="F21" s="293"/>
      <c r="G21" s="52">
        <v>306</v>
      </c>
      <c r="H21" s="255"/>
      <c r="I21" s="294"/>
    </row>
    <row r="22" spans="1:11" ht="12.75" customHeight="1" thickBot="1" x14ac:dyDescent="0.25">
      <c r="A22" s="50"/>
      <c r="B22" s="50"/>
      <c r="C22" s="50"/>
      <c r="D22" s="51">
        <v>1511</v>
      </c>
      <c r="E22" s="280">
        <v>10000</v>
      </c>
      <c r="F22" s="469">
        <v>10400</v>
      </c>
      <c r="G22" s="52">
        <v>7158</v>
      </c>
      <c r="H22" s="255">
        <f t="shared" si="0"/>
        <v>0.68826923076923074</v>
      </c>
      <c r="I22" s="123" t="s">
        <v>43</v>
      </c>
    </row>
    <row r="23" spans="1:11" ht="12.75" customHeight="1" thickTop="1" x14ac:dyDescent="0.2">
      <c r="A23" s="53"/>
      <c r="B23" s="53"/>
      <c r="C23" s="53"/>
      <c r="D23" s="54"/>
      <c r="E23" s="55">
        <f>SUM(E6:E22)</f>
        <v>127665</v>
      </c>
      <c r="F23" s="295">
        <f>SUM(F6:F22)</f>
        <v>129079</v>
      </c>
      <c r="G23" s="56">
        <f>SUM(G6:G22)</f>
        <v>85987</v>
      </c>
      <c r="H23" s="255">
        <f t="shared" si="0"/>
        <v>0.66615793428830405</v>
      </c>
      <c r="I23" s="124"/>
    </row>
    <row r="24" spans="1:11" ht="12.75" customHeight="1" x14ac:dyDescent="0.2">
      <c r="A24" s="58"/>
      <c r="B24" s="58"/>
      <c r="C24" s="58"/>
      <c r="D24" s="58"/>
      <c r="E24" s="59"/>
      <c r="F24" s="60"/>
      <c r="G24" s="60"/>
      <c r="H24" s="60"/>
      <c r="I24" s="61"/>
      <c r="J24" s="62"/>
      <c r="K24" s="63"/>
    </row>
    <row r="25" spans="1:11" ht="12.75" customHeight="1" x14ac:dyDescent="0.2">
      <c r="A25" s="53"/>
      <c r="B25" s="24" t="s">
        <v>44</v>
      </c>
      <c r="C25" s="53"/>
      <c r="D25" s="53"/>
      <c r="E25" s="64"/>
      <c r="F25" s="65"/>
      <c r="G25" s="65"/>
      <c r="H25" s="60"/>
      <c r="I25" s="66"/>
    </row>
    <row r="26" spans="1:11" ht="12.75" customHeight="1" x14ac:dyDescent="0.2">
      <c r="A26" s="53"/>
      <c r="B26" s="263"/>
      <c r="C26" s="53">
        <v>2144</v>
      </c>
      <c r="D26" s="54">
        <v>2111</v>
      </c>
      <c r="E26" s="281">
        <v>10</v>
      </c>
      <c r="F26" s="281">
        <v>10</v>
      </c>
      <c r="G26" s="45">
        <v>15</v>
      </c>
      <c r="H26" s="255">
        <f>G26/F26</f>
        <v>1.5</v>
      </c>
      <c r="I26" s="86" t="s">
        <v>45</v>
      </c>
    </row>
    <row r="27" spans="1:11" ht="12.75" customHeight="1" x14ac:dyDescent="0.2">
      <c r="A27" s="53"/>
      <c r="B27" s="263"/>
      <c r="C27" s="53">
        <v>3299</v>
      </c>
      <c r="D27" s="54">
        <v>2111</v>
      </c>
      <c r="E27" s="281">
        <v>100</v>
      </c>
      <c r="F27" s="458">
        <v>100</v>
      </c>
      <c r="G27" s="45">
        <v>26</v>
      </c>
      <c r="H27" s="255">
        <f>G27/F27</f>
        <v>0.26</v>
      </c>
      <c r="I27" s="86" t="s">
        <v>46</v>
      </c>
    </row>
    <row r="28" spans="1:11" ht="12.75" customHeight="1" x14ac:dyDescent="0.2">
      <c r="A28" s="53"/>
      <c r="B28" s="263"/>
      <c r="C28" s="46">
        <v>3349</v>
      </c>
      <c r="D28" s="48">
        <v>2111</v>
      </c>
      <c r="E28" s="281">
        <v>80</v>
      </c>
      <c r="F28" s="281">
        <v>80</v>
      </c>
      <c r="G28" s="45">
        <v>50</v>
      </c>
      <c r="H28" s="255">
        <f>G28/F28</f>
        <v>0.625</v>
      </c>
      <c r="I28" s="86" t="s">
        <v>47</v>
      </c>
    </row>
    <row r="29" spans="1:11" ht="12.75" customHeight="1" x14ac:dyDescent="0.2">
      <c r="A29" s="53"/>
      <c r="B29" s="263"/>
      <c r="C29" s="53">
        <v>3392</v>
      </c>
      <c r="D29" s="48">
        <v>2111</v>
      </c>
      <c r="E29" s="281">
        <v>350</v>
      </c>
      <c r="F29" s="509">
        <v>500</v>
      </c>
      <c r="G29" s="581">
        <v>992</v>
      </c>
      <c r="H29" s="255">
        <f>G29/F29</f>
        <v>1.984</v>
      </c>
      <c r="I29" s="126" t="s">
        <v>48</v>
      </c>
    </row>
    <row r="30" spans="1:11" ht="12.75" customHeight="1" x14ac:dyDescent="0.2">
      <c r="A30" s="53"/>
      <c r="B30" s="263">
        <v>2025000005</v>
      </c>
      <c r="C30" s="53">
        <v>3392</v>
      </c>
      <c r="D30" s="54">
        <v>2111</v>
      </c>
      <c r="E30" s="281">
        <v>390</v>
      </c>
      <c r="F30" s="509">
        <v>690</v>
      </c>
      <c r="G30" s="581">
        <v>848</v>
      </c>
      <c r="H30" s="255">
        <f t="shared" ref="H30:H129" si="1">G30/F30</f>
        <v>1.2289855072463769</v>
      </c>
      <c r="I30" s="126" t="s">
        <v>49</v>
      </c>
    </row>
    <row r="31" spans="1:11" ht="12.75" customHeight="1" x14ac:dyDescent="0.2">
      <c r="A31" s="491"/>
      <c r="B31" s="492">
        <v>2025000032</v>
      </c>
      <c r="C31" s="491">
        <v>3392</v>
      </c>
      <c r="D31" s="493">
        <v>2111</v>
      </c>
      <c r="E31" s="281"/>
      <c r="F31" s="410"/>
      <c r="G31" s="494">
        <v>36</v>
      </c>
      <c r="H31" s="463"/>
      <c r="I31" s="495" t="s">
        <v>391</v>
      </c>
    </row>
    <row r="32" spans="1:11" ht="12.75" customHeight="1" x14ac:dyDescent="0.2">
      <c r="A32" s="491"/>
      <c r="B32" s="492">
        <v>2025000035</v>
      </c>
      <c r="C32" s="491">
        <v>3392</v>
      </c>
      <c r="D32" s="493">
        <v>2111</v>
      </c>
      <c r="E32" s="281"/>
      <c r="F32" s="410">
        <v>40</v>
      </c>
      <c r="G32" s="494"/>
      <c r="H32" s="463"/>
      <c r="I32" s="495" t="s">
        <v>392</v>
      </c>
    </row>
    <row r="33" spans="1:9" ht="12.75" customHeight="1" x14ac:dyDescent="0.2">
      <c r="A33" s="53"/>
      <c r="B33" s="263">
        <v>5600000000</v>
      </c>
      <c r="C33" s="53">
        <v>3392</v>
      </c>
      <c r="D33" s="54">
        <v>2111</v>
      </c>
      <c r="E33" s="281">
        <v>220</v>
      </c>
      <c r="F33" s="281">
        <v>220</v>
      </c>
      <c r="G33" s="45">
        <v>19</v>
      </c>
      <c r="H33" s="255">
        <f t="shared" si="1"/>
        <v>8.6363636363636365E-2</v>
      </c>
      <c r="I33" s="86" t="s">
        <v>50</v>
      </c>
    </row>
    <row r="34" spans="1:9" ht="12.75" customHeight="1" x14ac:dyDescent="0.2">
      <c r="A34" s="45"/>
      <c r="B34" s="264">
        <v>3314000000</v>
      </c>
      <c r="C34" s="46">
        <v>3392</v>
      </c>
      <c r="D34" s="48">
        <v>2111</v>
      </c>
      <c r="E34" s="281">
        <v>10</v>
      </c>
      <c r="F34" s="281">
        <v>10</v>
      </c>
      <c r="G34" s="45">
        <v>0</v>
      </c>
      <c r="H34" s="255">
        <f t="shared" si="1"/>
        <v>0</v>
      </c>
      <c r="I34" s="86" t="s">
        <v>51</v>
      </c>
    </row>
    <row r="35" spans="1:9" ht="12.75" customHeight="1" x14ac:dyDescent="0.2">
      <c r="A35" s="46"/>
      <c r="B35" s="264">
        <v>7400000000</v>
      </c>
      <c r="C35" s="46">
        <v>3412</v>
      </c>
      <c r="D35" s="48">
        <v>2111</v>
      </c>
      <c r="E35" s="281">
        <v>400</v>
      </c>
      <c r="F35" s="458">
        <v>400</v>
      </c>
      <c r="G35" s="45">
        <v>0</v>
      </c>
      <c r="H35" s="255">
        <f t="shared" si="1"/>
        <v>0</v>
      </c>
      <c r="I35" s="86" t="s">
        <v>52</v>
      </c>
    </row>
    <row r="36" spans="1:9" ht="12.75" customHeight="1" x14ac:dyDescent="0.2">
      <c r="A36" s="46"/>
      <c r="B36" s="264">
        <v>5300000000</v>
      </c>
      <c r="C36" s="46">
        <v>3412</v>
      </c>
      <c r="D36" s="48">
        <v>2111</v>
      </c>
      <c r="E36" s="281">
        <v>235</v>
      </c>
      <c r="F36" s="458">
        <v>235</v>
      </c>
      <c r="G36" s="45">
        <v>0</v>
      </c>
      <c r="H36" s="255">
        <f t="shared" si="1"/>
        <v>0</v>
      </c>
      <c r="I36" s="125" t="s">
        <v>53</v>
      </c>
    </row>
    <row r="37" spans="1:9" ht="12.75" customHeight="1" x14ac:dyDescent="0.2">
      <c r="A37" s="46"/>
      <c r="B37" s="264">
        <v>2023003400</v>
      </c>
      <c r="C37" s="46">
        <v>3412</v>
      </c>
      <c r="D37" s="48">
        <v>2111</v>
      </c>
      <c r="E37" s="281">
        <v>10</v>
      </c>
      <c r="F37" s="458">
        <v>10</v>
      </c>
      <c r="G37" s="45">
        <v>2</v>
      </c>
      <c r="H37" s="255">
        <f t="shared" si="1"/>
        <v>0.2</v>
      </c>
      <c r="I37" s="126" t="s">
        <v>54</v>
      </c>
    </row>
    <row r="38" spans="1:9" ht="12.75" customHeight="1" x14ac:dyDescent="0.2">
      <c r="A38" s="46"/>
      <c r="B38" s="264">
        <v>5310000000</v>
      </c>
      <c r="C38" s="46">
        <v>3412</v>
      </c>
      <c r="D38" s="48">
        <v>2111</v>
      </c>
      <c r="E38" s="281">
        <v>250</v>
      </c>
      <c r="F38" s="458">
        <v>250</v>
      </c>
      <c r="G38" s="45">
        <v>0</v>
      </c>
      <c r="H38" s="255">
        <f t="shared" si="1"/>
        <v>0</v>
      </c>
      <c r="I38" s="126" t="s">
        <v>294</v>
      </c>
    </row>
    <row r="39" spans="1:9" ht="12.75" customHeight="1" x14ac:dyDescent="0.2">
      <c r="A39" s="68"/>
      <c r="B39" s="265"/>
      <c r="C39" s="68">
        <v>3612</v>
      </c>
      <c r="D39" s="69">
        <v>2111</v>
      </c>
      <c r="E39" s="281">
        <v>3900</v>
      </c>
      <c r="F39" s="281">
        <v>3900</v>
      </c>
      <c r="G39" s="45">
        <v>2976</v>
      </c>
      <c r="H39" s="255">
        <f t="shared" si="1"/>
        <v>0.7630769230769231</v>
      </c>
      <c r="I39" s="127" t="s">
        <v>55</v>
      </c>
    </row>
    <row r="40" spans="1:9" ht="12.75" customHeight="1" x14ac:dyDescent="0.2">
      <c r="A40" s="68"/>
      <c r="B40" s="265"/>
      <c r="C40" s="68">
        <v>3613</v>
      </c>
      <c r="D40" s="69">
        <v>2111</v>
      </c>
      <c r="E40" s="281">
        <v>1700</v>
      </c>
      <c r="F40" s="281">
        <v>1700</v>
      </c>
      <c r="G40" s="45">
        <v>1423</v>
      </c>
      <c r="H40" s="255">
        <f t="shared" si="1"/>
        <v>0.83705882352941174</v>
      </c>
      <c r="I40" s="127" t="s">
        <v>56</v>
      </c>
    </row>
    <row r="41" spans="1:9" ht="12.75" customHeight="1" x14ac:dyDescent="0.2">
      <c r="A41" s="46"/>
      <c r="B41" s="264"/>
      <c r="C41" s="46">
        <v>3632</v>
      </c>
      <c r="D41" s="48">
        <v>2111</v>
      </c>
      <c r="E41" s="281">
        <v>50</v>
      </c>
      <c r="F41" s="458">
        <v>50</v>
      </c>
      <c r="G41" s="45">
        <v>133</v>
      </c>
      <c r="H41" s="255">
        <f t="shared" si="1"/>
        <v>2.66</v>
      </c>
      <c r="I41" s="86" t="s">
        <v>57</v>
      </c>
    </row>
    <row r="42" spans="1:9" ht="12.75" customHeight="1" x14ac:dyDescent="0.2">
      <c r="A42" s="46"/>
      <c r="B42" s="264">
        <v>5280000000</v>
      </c>
      <c r="C42" s="46">
        <v>3639</v>
      </c>
      <c r="D42" s="48">
        <v>2111</v>
      </c>
      <c r="E42" s="281"/>
      <c r="F42" s="281"/>
      <c r="G42" s="45">
        <v>223</v>
      </c>
      <c r="H42" s="255"/>
      <c r="I42" s="86" t="s">
        <v>332</v>
      </c>
    </row>
    <row r="43" spans="1:9" ht="12.75" customHeight="1" x14ac:dyDescent="0.2">
      <c r="A43" s="46"/>
      <c r="B43" s="264"/>
      <c r="C43" s="46">
        <v>3639</v>
      </c>
      <c r="D43" s="48">
        <v>2111</v>
      </c>
      <c r="E43" s="281">
        <v>500</v>
      </c>
      <c r="F43" s="281">
        <v>500</v>
      </c>
      <c r="G43" s="45">
        <v>405</v>
      </c>
      <c r="H43" s="255">
        <f t="shared" si="1"/>
        <v>0.81</v>
      </c>
      <c r="I43" s="86" t="s">
        <v>58</v>
      </c>
    </row>
    <row r="44" spans="1:9" ht="12.75" customHeight="1" x14ac:dyDescent="0.2">
      <c r="A44" s="46"/>
      <c r="B44" s="264"/>
      <c r="C44" s="46">
        <v>3722</v>
      </c>
      <c r="D44" s="48">
        <v>2111</v>
      </c>
      <c r="E44" s="281">
        <v>30</v>
      </c>
      <c r="F44" s="281">
        <v>30</v>
      </c>
      <c r="G44" s="45">
        <v>1</v>
      </c>
      <c r="H44" s="255">
        <f t="shared" si="1"/>
        <v>3.3333333333333333E-2</v>
      </c>
      <c r="I44" s="86" t="s">
        <v>59</v>
      </c>
    </row>
    <row r="45" spans="1:9" ht="12.75" customHeight="1" x14ac:dyDescent="0.2">
      <c r="A45" s="46"/>
      <c r="B45" s="264">
        <v>9213000000</v>
      </c>
      <c r="C45" s="46">
        <v>3722</v>
      </c>
      <c r="D45" s="48">
        <v>2111</v>
      </c>
      <c r="E45" s="281">
        <v>30</v>
      </c>
      <c r="F45" s="281">
        <v>30</v>
      </c>
      <c r="G45" s="45">
        <v>46</v>
      </c>
      <c r="H45" s="255">
        <f t="shared" si="1"/>
        <v>1.5333333333333334</v>
      </c>
      <c r="I45" s="86" t="s">
        <v>60</v>
      </c>
    </row>
    <row r="46" spans="1:9" ht="12.75" customHeight="1" x14ac:dyDescent="0.2">
      <c r="A46" s="46"/>
      <c r="B46" s="264">
        <v>6500000000</v>
      </c>
      <c r="C46" s="46">
        <v>3722</v>
      </c>
      <c r="D46" s="48">
        <v>2111</v>
      </c>
      <c r="E46" s="281">
        <v>400</v>
      </c>
      <c r="F46" s="281">
        <v>400</v>
      </c>
      <c r="G46" s="45">
        <v>278</v>
      </c>
      <c r="H46" s="255">
        <f t="shared" si="1"/>
        <v>0.69499999999999995</v>
      </c>
      <c r="I46" s="86" t="s">
        <v>61</v>
      </c>
    </row>
    <row r="47" spans="1:9" ht="12.75" customHeight="1" x14ac:dyDescent="0.2">
      <c r="A47" s="46"/>
      <c r="B47" s="264">
        <v>5400000000</v>
      </c>
      <c r="C47" s="46">
        <v>3392</v>
      </c>
      <c r="D47" s="48">
        <v>2112</v>
      </c>
      <c r="E47" s="281">
        <v>1203</v>
      </c>
      <c r="F47" s="281">
        <v>1203</v>
      </c>
      <c r="G47" s="45">
        <v>1089</v>
      </c>
      <c r="H47" s="255">
        <f t="shared" si="1"/>
        <v>0.90523690773067333</v>
      </c>
      <c r="I47" s="126" t="s">
        <v>62</v>
      </c>
    </row>
    <row r="48" spans="1:9" ht="12.75" customHeight="1" x14ac:dyDescent="0.2">
      <c r="A48" s="46"/>
      <c r="B48" s="264"/>
      <c r="C48" s="46">
        <v>3612</v>
      </c>
      <c r="D48" s="48">
        <v>2119</v>
      </c>
      <c r="E48" s="281">
        <v>100</v>
      </c>
      <c r="F48" s="458">
        <v>100</v>
      </c>
      <c r="G48" s="45">
        <v>234</v>
      </c>
      <c r="H48" s="255">
        <f t="shared" si="1"/>
        <v>2.34</v>
      </c>
      <c r="I48" s="86" t="s">
        <v>63</v>
      </c>
    </row>
    <row r="49" spans="1:9" ht="12.75" customHeight="1" x14ac:dyDescent="0.2">
      <c r="A49" s="46"/>
      <c r="B49" s="264"/>
      <c r="C49" s="46">
        <v>3639</v>
      </c>
      <c r="D49" s="48">
        <v>2131</v>
      </c>
      <c r="E49" s="281">
        <v>1000</v>
      </c>
      <c r="F49" s="281">
        <v>1000</v>
      </c>
      <c r="G49" s="45">
        <v>1138</v>
      </c>
      <c r="H49" s="255">
        <f t="shared" si="1"/>
        <v>1.1379999999999999</v>
      </c>
      <c r="I49" s="86" t="s">
        <v>64</v>
      </c>
    </row>
    <row r="50" spans="1:9" ht="12.75" customHeight="1" x14ac:dyDescent="0.2">
      <c r="A50" s="46"/>
      <c r="B50" s="264">
        <v>5930000000</v>
      </c>
      <c r="C50" s="46">
        <v>3319</v>
      </c>
      <c r="D50" s="48">
        <v>2132</v>
      </c>
      <c r="E50" s="281">
        <v>15</v>
      </c>
      <c r="F50" s="281">
        <v>15</v>
      </c>
      <c r="G50" s="45">
        <v>17</v>
      </c>
      <c r="H50" s="255">
        <f t="shared" si="1"/>
        <v>1.1333333333333333</v>
      </c>
      <c r="I50" s="86" t="s">
        <v>65</v>
      </c>
    </row>
    <row r="51" spans="1:9" ht="12.75" customHeight="1" x14ac:dyDescent="0.2">
      <c r="A51" s="46"/>
      <c r="B51" s="264"/>
      <c r="C51" s="46">
        <v>3392</v>
      </c>
      <c r="D51" s="48">
        <v>2132</v>
      </c>
      <c r="E51" s="281"/>
      <c r="F51" s="410">
        <v>400</v>
      </c>
      <c r="G51" s="45">
        <v>202</v>
      </c>
      <c r="H51" s="255">
        <f t="shared" si="1"/>
        <v>0.505</v>
      </c>
      <c r="I51" s="86" t="s">
        <v>301</v>
      </c>
    </row>
    <row r="52" spans="1:9" ht="12.75" customHeight="1" x14ac:dyDescent="0.2">
      <c r="A52" s="46"/>
      <c r="B52" s="264">
        <v>5300000000</v>
      </c>
      <c r="C52" s="46">
        <v>3412</v>
      </c>
      <c r="D52" s="48">
        <v>2132</v>
      </c>
      <c r="E52" s="281">
        <v>500</v>
      </c>
      <c r="F52" s="281">
        <v>500</v>
      </c>
      <c r="G52" s="45">
        <v>267</v>
      </c>
      <c r="H52" s="255">
        <f t="shared" si="1"/>
        <v>0.53400000000000003</v>
      </c>
      <c r="I52" s="86" t="s">
        <v>66</v>
      </c>
    </row>
    <row r="53" spans="1:9" ht="12.75" customHeight="1" x14ac:dyDescent="0.2">
      <c r="A53" s="46"/>
      <c r="B53" s="264">
        <v>53200000</v>
      </c>
      <c r="C53" s="46">
        <v>3412</v>
      </c>
      <c r="D53" s="48">
        <v>2132</v>
      </c>
      <c r="E53" s="281">
        <v>15</v>
      </c>
      <c r="F53" s="281">
        <v>15</v>
      </c>
      <c r="G53" s="45">
        <v>1</v>
      </c>
      <c r="H53" s="255">
        <f t="shared" si="1"/>
        <v>6.6666666666666666E-2</v>
      </c>
      <c r="I53" s="86" t="s">
        <v>67</v>
      </c>
    </row>
    <row r="54" spans="1:9" ht="12.75" customHeight="1" x14ac:dyDescent="0.2">
      <c r="A54" s="68"/>
      <c r="B54" s="265"/>
      <c r="C54" s="68">
        <v>3612</v>
      </c>
      <c r="D54" s="69">
        <v>2132</v>
      </c>
      <c r="E54" s="281">
        <v>7600</v>
      </c>
      <c r="F54" s="281">
        <v>7600</v>
      </c>
      <c r="G54" s="45">
        <v>5142</v>
      </c>
      <c r="H54" s="255">
        <f t="shared" si="1"/>
        <v>0.67657894736842106</v>
      </c>
      <c r="I54" s="127" t="s">
        <v>68</v>
      </c>
    </row>
    <row r="55" spans="1:9" ht="12.75" customHeight="1" x14ac:dyDescent="0.2">
      <c r="A55" s="68"/>
      <c r="B55" s="265"/>
      <c r="C55" s="68">
        <v>3613</v>
      </c>
      <c r="D55" s="69">
        <v>2132</v>
      </c>
      <c r="E55" s="281">
        <v>2800</v>
      </c>
      <c r="F55" s="410">
        <v>2400</v>
      </c>
      <c r="G55" s="45">
        <v>1391</v>
      </c>
      <c r="H55" s="255">
        <f t="shared" si="1"/>
        <v>0.57958333333333334</v>
      </c>
      <c r="I55" s="127" t="s">
        <v>69</v>
      </c>
    </row>
    <row r="56" spans="1:9" ht="12.75" customHeight="1" x14ac:dyDescent="0.2">
      <c r="A56" s="68"/>
      <c r="B56" s="266"/>
      <c r="C56" s="68">
        <v>4357</v>
      </c>
      <c r="D56" s="69">
        <v>2132</v>
      </c>
      <c r="E56" s="281">
        <v>2000</v>
      </c>
      <c r="F56" s="281">
        <v>2000</v>
      </c>
      <c r="G56" s="45">
        <v>1000</v>
      </c>
      <c r="H56" s="255">
        <f t="shared" si="1"/>
        <v>0.5</v>
      </c>
      <c r="I56" s="127" t="s">
        <v>70</v>
      </c>
    </row>
    <row r="57" spans="1:9" ht="12.75" customHeight="1" x14ac:dyDescent="0.2">
      <c r="A57" s="516"/>
      <c r="B57" s="536"/>
      <c r="C57" s="516">
        <v>3322</v>
      </c>
      <c r="D57" s="537">
        <v>2211</v>
      </c>
      <c r="E57" s="281"/>
      <c r="F57" s="281"/>
      <c r="G57" s="494">
        <v>35</v>
      </c>
      <c r="H57" s="463"/>
      <c r="I57" s="495" t="s">
        <v>405</v>
      </c>
    </row>
    <row r="58" spans="1:9" ht="12.75" customHeight="1" x14ac:dyDescent="0.2">
      <c r="A58" s="46"/>
      <c r="B58" s="264"/>
      <c r="C58" s="46">
        <v>2169</v>
      </c>
      <c r="D58" s="48">
        <v>2212</v>
      </c>
      <c r="E58" s="281">
        <v>30</v>
      </c>
      <c r="F58" s="281">
        <v>30</v>
      </c>
      <c r="G58" s="45">
        <v>21</v>
      </c>
      <c r="H58" s="255">
        <f t="shared" si="1"/>
        <v>0.7</v>
      </c>
      <c r="I58" s="86" t="s">
        <v>71</v>
      </c>
    </row>
    <row r="59" spans="1:9" ht="12.75" customHeight="1" x14ac:dyDescent="0.2">
      <c r="A59" s="68"/>
      <c r="B59" s="265"/>
      <c r="C59" s="68">
        <v>3612</v>
      </c>
      <c r="D59" s="69">
        <v>2212</v>
      </c>
      <c r="E59" s="281">
        <v>30</v>
      </c>
      <c r="F59" s="281">
        <v>888</v>
      </c>
      <c r="G59" s="45">
        <v>858</v>
      </c>
      <c r="H59" s="255">
        <f t="shared" si="1"/>
        <v>0.96621621621621623</v>
      </c>
      <c r="I59" s="127" t="s">
        <v>72</v>
      </c>
    </row>
    <row r="60" spans="1:9" ht="12.75" customHeight="1" x14ac:dyDescent="0.2">
      <c r="A60" s="68"/>
      <c r="B60" s="265"/>
      <c r="C60" s="68">
        <v>3613</v>
      </c>
      <c r="D60" s="69">
        <v>2212</v>
      </c>
      <c r="E60" s="281">
        <v>30</v>
      </c>
      <c r="F60" s="281">
        <v>30</v>
      </c>
      <c r="G60" s="45">
        <v>0</v>
      </c>
      <c r="H60" s="255">
        <f t="shared" si="1"/>
        <v>0</v>
      </c>
      <c r="I60" s="127" t="s">
        <v>74</v>
      </c>
    </row>
    <row r="61" spans="1:9" ht="12.75" customHeight="1" x14ac:dyDescent="0.2">
      <c r="A61" s="46"/>
      <c r="B61" s="264"/>
      <c r="C61" s="46">
        <v>5311</v>
      </c>
      <c r="D61" s="48">
        <v>2212</v>
      </c>
      <c r="E61" s="281">
        <v>400</v>
      </c>
      <c r="F61" s="458">
        <v>400</v>
      </c>
      <c r="G61" s="45">
        <v>437</v>
      </c>
      <c r="H61" s="255">
        <f t="shared" si="1"/>
        <v>1.0925</v>
      </c>
      <c r="I61" s="86" t="s">
        <v>75</v>
      </c>
    </row>
    <row r="62" spans="1:9" ht="12.75" customHeight="1" x14ac:dyDescent="0.2">
      <c r="A62" s="46"/>
      <c r="B62" s="264"/>
      <c r="C62" s="46">
        <v>6171</v>
      </c>
      <c r="D62" s="48">
        <v>2212</v>
      </c>
      <c r="E62" s="281">
        <v>40</v>
      </c>
      <c r="F62" s="281">
        <v>40</v>
      </c>
      <c r="G62" s="45">
        <v>20</v>
      </c>
      <c r="H62" s="255">
        <f t="shared" si="1"/>
        <v>0.5</v>
      </c>
      <c r="I62" s="86" t="s">
        <v>76</v>
      </c>
    </row>
    <row r="63" spans="1:9" ht="12.75" customHeight="1" x14ac:dyDescent="0.2">
      <c r="A63" s="46"/>
      <c r="B63" s="264"/>
      <c r="C63" s="46">
        <v>1014</v>
      </c>
      <c r="D63" s="48">
        <v>2321</v>
      </c>
      <c r="E63" s="281"/>
      <c r="F63" s="458"/>
      <c r="G63" s="45">
        <v>3</v>
      </c>
      <c r="H63" s="255"/>
      <c r="I63" s="86" t="s">
        <v>333</v>
      </c>
    </row>
    <row r="64" spans="1:9" ht="12.75" customHeight="1" x14ac:dyDescent="0.2">
      <c r="A64" s="46"/>
      <c r="B64" s="264"/>
      <c r="C64" s="46">
        <v>3392</v>
      </c>
      <c r="D64" s="48">
        <v>2321</v>
      </c>
      <c r="E64" s="281">
        <v>400</v>
      </c>
      <c r="F64" s="410">
        <v>880</v>
      </c>
      <c r="G64" s="45">
        <v>412</v>
      </c>
      <c r="H64" s="255">
        <f t="shared" si="1"/>
        <v>0.4681818181818182</v>
      </c>
      <c r="I64" s="86" t="s">
        <v>77</v>
      </c>
    </row>
    <row r="65" spans="1:9" ht="12.75" customHeight="1" x14ac:dyDescent="0.2">
      <c r="A65" s="46"/>
      <c r="B65" s="264"/>
      <c r="C65" s="46">
        <v>2212</v>
      </c>
      <c r="D65" s="48">
        <v>2321</v>
      </c>
      <c r="E65" s="281">
        <v>300</v>
      </c>
      <c r="F65" s="410">
        <v>0</v>
      </c>
      <c r="G65" s="45">
        <v>0</v>
      </c>
      <c r="H65" s="255" t="e">
        <f t="shared" si="1"/>
        <v>#DIV/0!</v>
      </c>
      <c r="I65" s="86" t="s">
        <v>275</v>
      </c>
    </row>
    <row r="66" spans="1:9" ht="12.75" customHeight="1" x14ac:dyDescent="0.2">
      <c r="A66" s="46"/>
      <c r="B66" s="264">
        <v>2025000018</v>
      </c>
      <c r="C66" s="46">
        <v>3429</v>
      </c>
      <c r="D66" s="48">
        <v>2321</v>
      </c>
      <c r="E66" s="281"/>
      <c r="F66" s="509">
        <v>254</v>
      </c>
      <c r="G66" s="45">
        <v>0</v>
      </c>
      <c r="H66" s="255">
        <f t="shared" si="1"/>
        <v>0</v>
      </c>
      <c r="I66" s="86" t="s">
        <v>334</v>
      </c>
    </row>
    <row r="67" spans="1:9" ht="12.75" customHeight="1" x14ac:dyDescent="0.2">
      <c r="A67" s="516"/>
      <c r="B67" s="517"/>
      <c r="C67" s="516">
        <v>6409</v>
      </c>
      <c r="D67" s="472">
        <v>2321</v>
      </c>
      <c r="E67" s="281"/>
      <c r="F67" s="509"/>
      <c r="G67" s="494">
        <v>30</v>
      </c>
      <c r="H67" s="463"/>
      <c r="I67" s="495" t="s">
        <v>394</v>
      </c>
    </row>
    <row r="68" spans="1:9" ht="12.75" customHeight="1" x14ac:dyDescent="0.2">
      <c r="A68" s="46"/>
      <c r="B68" s="264"/>
      <c r="C68" s="46">
        <v>6171</v>
      </c>
      <c r="D68" s="48">
        <v>2321</v>
      </c>
      <c r="E68" s="281">
        <v>105</v>
      </c>
      <c r="F68" s="281">
        <v>105</v>
      </c>
      <c r="G68" s="45">
        <v>0</v>
      </c>
      <c r="H68" s="255">
        <f t="shared" si="1"/>
        <v>0</v>
      </c>
      <c r="I68" s="86" t="s">
        <v>78</v>
      </c>
    </row>
    <row r="69" spans="1:9" ht="12.75" customHeight="1" x14ac:dyDescent="0.2">
      <c r="A69" s="46"/>
      <c r="B69" s="264"/>
      <c r="C69" s="46">
        <v>6320</v>
      </c>
      <c r="D69" s="48">
        <v>2322</v>
      </c>
      <c r="E69" s="281">
        <v>0</v>
      </c>
      <c r="F69" s="458">
        <v>0</v>
      </c>
      <c r="G69" s="45">
        <v>20</v>
      </c>
      <c r="H69" s="255" t="e">
        <f t="shared" si="1"/>
        <v>#DIV/0!</v>
      </c>
      <c r="I69" s="86" t="s">
        <v>79</v>
      </c>
    </row>
    <row r="70" spans="1:9" ht="12.75" customHeight="1" x14ac:dyDescent="0.2">
      <c r="A70" s="470"/>
      <c r="B70" s="471"/>
      <c r="C70" s="470">
        <v>3631</v>
      </c>
      <c r="D70" s="472">
        <v>2322</v>
      </c>
      <c r="E70" s="281"/>
      <c r="F70" s="458"/>
      <c r="G70" s="473">
        <v>39</v>
      </c>
      <c r="H70" s="463"/>
      <c r="I70" s="474" t="s">
        <v>79</v>
      </c>
    </row>
    <row r="71" spans="1:9" ht="12.75" customHeight="1" x14ac:dyDescent="0.2">
      <c r="A71" s="46"/>
      <c r="B71" s="264"/>
      <c r="C71" s="46">
        <v>2212</v>
      </c>
      <c r="D71" s="48">
        <v>2322</v>
      </c>
      <c r="E71" s="281"/>
      <c r="F71" s="458"/>
      <c r="G71" s="45">
        <v>6</v>
      </c>
      <c r="H71" s="255"/>
      <c r="I71" s="86" t="s">
        <v>79</v>
      </c>
    </row>
    <row r="72" spans="1:9" ht="12.75" customHeight="1" x14ac:dyDescent="0.2">
      <c r="A72" s="46"/>
      <c r="B72" s="264"/>
      <c r="C72" s="46">
        <v>2169</v>
      </c>
      <c r="D72" s="48">
        <v>2324</v>
      </c>
      <c r="E72" s="281">
        <v>1</v>
      </c>
      <c r="F72" s="281">
        <v>1</v>
      </c>
      <c r="G72" s="45">
        <v>1</v>
      </c>
      <c r="H72" s="255">
        <f t="shared" si="1"/>
        <v>1</v>
      </c>
      <c r="I72" s="86" t="s">
        <v>80</v>
      </c>
    </row>
    <row r="73" spans="1:9" ht="12.75" customHeight="1" x14ac:dyDescent="0.2">
      <c r="A73" s="46"/>
      <c r="B73" s="264"/>
      <c r="C73" s="46">
        <v>3392</v>
      </c>
      <c r="D73" s="48">
        <v>2324</v>
      </c>
      <c r="E73" s="281"/>
      <c r="F73" s="458"/>
      <c r="G73" s="45">
        <v>1</v>
      </c>
      <c r="H73" s="255"/>
      <c r="I73" s="86" t="s">
        <v>393</v>
      </c>
    </row>
    <row r="74" spans="1:9" ht="12.75" customHeight="1" x14ac:dyDescent="0.2">
      <c r="A74" s="46"/>
      <c r="B74" s="264"/>
      <c r="C74" s="46">
        <v>3399</v>
      </c>
      <c r="D74" s="48">
        <v>2324</v>
      </c>
      <c r="E74" s="281">
        <v>20</v>
      </c>
      <c r="F74" s="281">
        <v>20</v>
      </c>
      <c r="G74" s="45">
        <v>20</v>
      </c>
      <c r="H74" s="255">
        <f t="shared" si="1"/>
        <v>1</v>
      </c>
      <c r="I74" s="86" t="s">
        <v>81</v>
      </c>
    </row>
    <row r="75" spans="1:9" ht="12.75" customHeight="1" x14ac:dyDescent="0.2">
      <c r="A75" s="46"/>
      <c r="B75" s="264"/>
      <c r="C75" s="46">
        <v>3632</v>
      </c>
      <c r="D75" s="48">
        <v>2324</v>
      </c>
      <c r="E75" s="281">
        <v>100</v>
      </c>
      <c r="F75" s="458">
        <v>100</v>
      </c>
      <c r="G75" s="45">
        <v>164</v>
      </c>
      <c r="H75" s="255">
        <f t="shared" si="1"/>
        <v>1.64</v>
      </c>
      <c r="I75" s="261" t="s">
        <v>289</v>
      </c>
    </row>
    <row r="76" spans="1:9" ht="12.75" customHeight="1" x14ac:dyDescent="0.2">
      <c r="A76" s="46"/>
      <c r="B76" s="264"/>
      <c r="C76" s="46">
        <v>3725</v>
      </c>
      <c r="D76" s="48">
        <v>2324</v>
      </c>
      <c r="E76" s="281">
        <v>1500</v>
      </c>
      <c r="F76" s="410">
        <v>1800</v>
      </c>
      <c r="G76" s="45">
        <v>956</v>
      </c>
      <c r="H76" s="255">
        <f t="shared" si="1"/>
        <v>0.53111111111111109</v>
      </c>
      <c r="I76" s="86" t="s">
        <v>82</v>
      </c>
    </row>
    <row r="77" spans="1:9" ht="12.75" customHeight="1" x14ac:dyDescent="0.2">
      <c r="A77" s="46"/>
      <c r="B77" s="264"/>
      <c r="C77" s="46">
        <v>6171</v>
      </c>
      <c r="D77" s="48">
        <v>2324</v>
      </c>
      <c r="E77" s="281">
        <v>40</v>
      </c>
      <c r="F77" s="281">
        <v>40</v>
      </c>
      <c r="G77" s="45">
        <v>19</v>
      </c>
      <c r="H77" s="255">
        <f t="shared" si="1"/>
        <v>0.47499999999999998</v>
      </c>
      <c r="I77" s="86" t="s">
        <v>83</v>
      </c>
    </row>
    <row r="78" spans="1:9" ht="12.75" customHeight="1" x14ac:dyDescent="0.2">
      <c r="A78" s="58"/>
      <c r="B78" s="267"/>
      <c r="C78" s="58">
        <v>3612</v>
      </c>
      <c r="D78" s="70">
        <v>2324</v>
      </c>
      <c r="E78" s="281"/>
      <c r="F78" s="281"/>
      <c r="G78" s="71">
        <v>0</v>
      </c>
      <c r="H78" s="255"/>
      <c r="I78" s="61" t="s">
        <v>302</v>
      </c>
    </row>
    <row r="79" spans="1:9" ht="12.75" customHeight="1" x14ac:dyDescent="0.2">
      <c r="A79" s="58"/>
      <c r="B79" s="267"/>
      <c r="C79" s="58">
        <v>3613</v>
      </c>
      <c r="D79" s="70">
        <v>2324</v>
      </c>
      <c r="E79" s="281"/>
      <c r="F79" s="458"/>
      <c r="G79" s="71">
        <v>4</v>
      </c>
      <c r="H79" s="255"/>
      <c r="I79" s="61" t="s">
        <v>303</v>
      </c>
    </row>
    <row r="80" spans="1:9" ht="12.75" customHeight="1" x14ac:dyDescent="0.2">
      <c r="A80" s="58"/>
      <c r="B80" s="267"/>
      <c r="C80" s="58">
        <v>3639</v>
      </c>
      <c r="D80" s="70">
        <v>2324</v>
      </c>
      <c r="E80" s="281"/>
      <c r="F80" s="458"/>
      <c r="G80" s="71">
        <v>6</v>
      </c>
      <c r="H80" s="255"/>
      <c r="I80" s="61" t="s">
        <v>307</v>
      </c>
    </row>
    <row r="81" spans="1:9" ht="12.75" customHeight="1" x14ac:dyDescent="0.2">
      <c r="A81" s="58"/>
      <c r="B81" s="267"/>
      <c r="C81" s="58">
        <v>6409</v>
      </c>
      <c r="D81" s="70">
        <v>2328</v>
      </c>
      <c r="E81" s="281"/>
      <c r="F81" s="281"/>
      <c r="G81" s="71">
        <v>25</v>
      </c>
      <c r="H81" s="255"/>
      <c r="I81" s="61" t="s">
        <v>306</v>
      </c>
    </row>
    <row r="82" spans="1:9" ht="12.75" customHeight="1" x14ac:dyDescent="0.2">
      <c r="A82" s="452"/>
      <c r="B82" s="453"/>
      <c r="C82" s="452">
        <v>3612</v>
      </c>
      <c r="D82" s="454">
        <v>2329</v>
      </c>
      <c r="E82" s="455"/>
      <c r="F82" s="455"/>
      <c r="G82" s="71">
        <v>10</v>
      </c>
      <c r="H82" s="255"/>
      <c r="I82" s="61" t="s">
        <v>395</v>
      </c>
    </row>
    <row r="83" spans="1:9" ht="12.75" customHeight="1" x14ac:dyDescent="0.2">
      <c r="A83" s="497"/>
      <c r="B83" s="518"/>
      <c r="C83" s="497">
        <v>3639</v>
      </c>
      <c r="D83" s="498">
        <v>2329</v>
      </c>
      <c r="E83" s="519"/>
      <c r="F83" s="519"/>
      <c r="G83" s="501">
        <v>3</v>
      </c>
      <c r="H83" s="463"/>
      <c r="I83" s="502" t="s">
        <v>396</v>
      </c>
    </row>
    <row r="84" spans="1:9" ht="12.75" customHeight="1" x14ac:dyDescent="0.2">
      <c r="A84" s="58"/>
      <c r="B84" s="267"/>
      <c r="C84" s="58">
        <v>6409</v>
      </c>
      <c r="D84" s="70">
        <v>2329</v>
      </c>
      <c r="E84" s="281"/>
      <c r="F84" s="281"/>
      <c r="G84" s="71">
        <v>0</v>
      </c>
      <c r="H84" s="255"/>
      <c r="I84" s="61" t="s">
        <v>335</v>
      </c>
    </row>
    <row r="85" spans="1:9" ht="12.75" customHeight="1" x14ac:dyDescent="0.2">
      <c r="A85" s="58"/>
      <c r="B85" s="267"/>
      <c r="C85" s="58">
        <v>6409</v>
      </c>
      <c r="D85" s="70">
        <v>2329</v>
      </c>
      <c r="E85" s="281">
        <v>250</v>
      </c>
      <c r="F85" s="410">
        <v>0</v>
      </c>
      <c r="G85" s="71">
        <v>0</v>
      </c>
      <c r="H85" s="255" t="e">
        <f t="shared" si="1"/>
        <v>#DIV/0!</v>
      </c>
      <c r="I85" s="128" t="s">
        <v>84</v>
      </c>
    </row>
    <row r="86" spans="1:9" ht="12.75" customHeight="1" x14ac:dyDescent="0.2">
      <c r="A86" s="58"/>
      <c r="B86" s="267"/>
      <c r="C86" s="58"/>
      <c r="D86" s="70">
        <v>2460</v>
      </c>
      <c r="E86" s="281">
        <v>146</v>
      </c>
      <c r="F86" s="281">
        <v>146</v>
      </c>
      <c r="G86" s="71">
        <v>67</v>
      </c>
      <c r="H86" s="255">
        <f t="shared" si="1"/>
        <v>0.4589041095890411</v>
      </c>
      <c r="I86" s="61" t="s">
        <v>85</v>
      </c>
    </row>
    <row r="87" spans="1:9" ht="12.75" customHeight="1" x14ac:dyDescent="0.2">
      <c r="A87" s="58"/>
      <c r="B87" s="267"/>
      <c r="C87" s="58"/>
      <c r="D87" s="70">
        <v>2460</v>
      </c>
      <c r="E87" s="277">
        <v>30</v>
      </c>
      <c r="F87" s="411">
        <v>30</v>
      </c>
      <c r="G87" s="71">
        <v>53</v>
      </c>
      <c r="H87" s="255">
        <f t="shared" si="1"/>
        <v>1.7666666666666666</v>
      </c>
      <c r="I87" s="61" t="s">
        <v>86</v>
      </c>
    </row>
    <row r="88" spans="1:9" ht="12.75" customHeight="1" thickBot="1" x14ac:dyDescent="0.25">
      <c r="A88" s="72"/>
      <c r="B88" s="268"/>
      <c r="C88" s="72"/>
      <c r="D88" s="73">
        <v>2451</v>
      </c>
      <c r="E88" s="282">
        <v>572</v>
      </c>
      <c r="F88" s="412">
        <v>176</v>
      </c>
      <c r="G88" s="74">
        <v>0</v>
      </c>
      <c r="H88" s="255">
        <f t="shared" si="1"/>
        <v>0</v>
      </c>
      <c r="I88" s="75" t="s">
        <v>87</v>
      </c>
    </row>
    <row r="89" spans="1:9" ht="12.75" customHeight="1" thickTop="1" x14ac:dyDescent="0.2">
      <c r="A89" s="53"/>
      <c r="B89" s="53"/>
      <c r="C89" s="53"/>
      <c r="D89" s="54"/>
      <c r="E89" s="55">
        <f>SUM(E26:E88)</f>
        <v>27892</v>
      </c>
      <c r="F89" s="55">
        <f>SUM(F26:F88)</f>
        <v>29328</v>
      </c>
      <c r="G89" s="55">
        <f>SUM(G26:G88)</f>
        <v>21164</v>
      </c>
      <c r="H89" s="296">
        <f t="shared" si="1"/>
        <v>0.72163120567375882</v>
      </c>
      <c r="I89" s="76"/>
    </row>
    <row r="90" spans="1:9" ht="12.75" customHeight="1" x14ac:dyDescent="0.2">
      <c r="A90" s="77"/>
      <c r="B90" s="77"/>
      <c r="C90" s="77"/>
      <c r="D90" s="77"/>
      <c r="E90" s="78"/>
      <c r="F90" s="79"/>
      <c r="G90" s="79"/>
      <c r="H90" s="299"/>
      <c r="I90" s="77"/>
    </row>
    <row r="91" spans="1:9" ht="12.75" customHeight="1" x14ac:dyDescent="0.2">
      <c r="A91" s="77"/>
      <c r="B91" s="26" t="s">
        <v>88</v>
      </c>
      <c r="C91" s="77"/>
      <c r="D91" s="77"/>
      <c r="E91" s="80"/>
      <c r="F91" s="60"/>
      <c r="G91" s="60"/>
      <c r="H91" s="298"/>
      <c r="I91" s="81"/>
    </row>
    <row r="92" spans="1:9" ht="12.75" customHeight="1" x14ac:dyDescent="0.2">
      <c r="A92" s="304"/>
      <c r="B92" s="305"/>
      <c r="C92" s="520">
        <v>3322</v>
      </c>
      <c r="D92" s="520">
        <v>3121</v>
      </c>
      <c r="E92" s="521">
        <v>0</v>
      </c>
      <c r="F92" s="522">
        <v>231</v>
      </c>
      <c r="G92" s="523">
        <v>231</v>
      </c>
      <c r="H92" s="527">
        <f t="shared" si="1"/>
        <v>1</v>
      </c>
      <c r="I92" s="524" t="s">
        <v>304</v>
      </c>
    </row>
    <row r="93" spans="1:9" ht="12.75" customHeight="1" x14ac:dyDescent="0.2">
      <c r="A93" s="77"/>
      <c r="B93" s="26"/>
      <c r="C93" s="525">
        <v>3429</v>
      </c>
      <c r="D93" s="525">
        <v>3121</v>
      </c>
      <c r="E93" s="526"/>
      <c r="F93" s="529"/>
      <c r="G93" s="519">
        <v>254</v>
      </c>
      <c r="H93" s="527"/>
      <c r="I93" s="528" t="s">
        <v>397</v>
      </c>
    </row>
    <row r="94" spans="1:9" ht="12.75" customHeight="1" thickBot="1" x14ac:dyDescent="0.25">
      <c r="A94" s="530"/>
      <c r="B94" s="531"/>
      <c r="C94" s="302">
        <v>3612</v>
      </c>
      <c r="D94" s="302">
        <v>3111</v>
      </c>
      <c r="E94" s="306">
        <v>5000</v>
      </c>
      <c r="F94" s="413">
        <v>8826</v>
      </c>
      <c r="G94" s="308">
        <v>4553</v>
      </c>
      <c r="H94" s="297">
        <f t="shared" si="1"/>
        <v>0.51586222524359848</v>
      </c>
      <c r="I94" s="303" t="s">
        <v>89</v>
      </c>
    </row>
    <row r="95" spans="1:9" ht="12.75" customHeight="1" thickTop="1" x14ac:dyDescent="0.2">
      <c r="A95" s="53"/>
      <c r="B95" s="53"/>
      <c r="C95" s="53"/>
      <c r="D95" s="53"/>
      <c r="E95" s="307">
        <f>SUM(E92:E94)</f>
        <v>5000</v>
      </c>
      <c r="F95" s="307">
        <f t="shared" ref="F95:G95" si="2">SUM(F92:F94)</f>
        <v>9057</v>
      </c>
      <c r="G95" s="307">
        <f t="shared" si="2"/>
        <v>5038</v>
      </c>
      <c r="H95" s="255">
        <f t="shared" si="1"/>
        <v>0.55625483051783153</v>
      </c>
      <c r="I95" s="57"/>
    </row>
    <row r="96" spans="1:9" ht="12.75" customHeight="1" x14ac:dyDescent="0.2">
      <c r="A96" s="77"/>
      <c r="B96" s="77"/>
      <c r="C96" s="77"/>
      <c r="D96" s="77"/>
      <c r="E96" s="83"/>
      <c r="F96" s="84"/>
      <c r="G96" s="84"/>
      <c r="H96" s="301"/>
      <c r="I96" s="81"/>
    </row>
    <row r="97" spans="1:10" ht="12.75" customHeight="1" x14ac:dyDescent="0.2">
      <c r="A97" s="77"/>
      <c r="B97" s="26" t="s">
        <v>90</v>
      </c>
      <c r="C97" s="77"/>
      <c r="D97" s="77"/>
      <c r="E97" s="83"/>
      <c r="F97" s="84"/>
      <c r="G97" s="84"/>
      <c r="H97" s="300"/>
      <c r="I97" s="81"/>
    </row>
    <row r="98" spans="1:10" ht="12.75" customHeight="1" x14ac:dyDescent="0.2">
      <c r="A98" s="46"/>
      <c r="B98" s="46"/>
      <c r="C98" s="46"/>
      <c r="D98" s="85">
        <v>4111</v>
      </c>
      <c r="E98" s="283"/>
      <c r="F98" s="283">
        <v>1</v>
      </c>
      <c r="G98" s="45">
        <v>1</v>
      </c>
      <c r="H98" s="255">
        <f>G98/F98</f>
        <v>1</v>
      </c>
      <c r="I98" s="86" t="s">
        <v>367</v>
      </c>
    </row>
    <row r="99" spans="1:10" ht="12.75" customHeight="1" x14ac:dyDescent="0.2">
      <c r="A99" s="77"/>
      <c r="B99" s="77">
        <v>98071</v>
      </c>
      <c r="C99" s="77"/>
      <c r="D99" s="532">
        <v>4111</v>
      </c>
      <c r="E99" s="283"/>
      <c r="F99" s="283"/>
      <c r="G99" s="494">
        <v>183</v>
      </c>
      <c r="H99" s="463"/>
      <c r="I99" s="495" t="s">
        <v>398</v>
      </c>
    </row>
    <row r="100" spans="1:10" ht="12.75" customHeight="1" x14ac:dyDescent="0.2">
      <c r="A100" s="533"/>
      <c r="B100" s="533"/>
      <c r="C100" s="533"/>
      <c r="D100" s="85">
        <v>4112</v>
      </c>
      <c r="E100" s="283">
        <v>5113.5</v>
      </c>
      <c r="F100" s="283">
        <v>5113.5</v>
      </c>
      <c r="G100" s="45">
        <v>3324</v>
      </c>
      <c r="H100" s="255">
        <f>G100/F100</f>
        <v>0.65004400117336458</v>
      </c>
      <c r="I100" s="86" t="s">
        <v>91</v>
      </c>
    </row>
    <row r="101" spans="1:10" ht="12.75" customHeight="1" x14ac:dyDescent="0.2">
      <c r="A101" s="46"/>
      <c r="B101" s="46"/>
      <c r="C101" s="46"/>
      <c r="D101" s="85">
        <v>4113</v>
      </c>
      <c r="E101" s="284">
        <v>728</v>
      </c>
      <c r="F101" s="496">
        <v>801</v>
      </c>
      <c r="G101" s="71">
        <v>785</v>
      </c>
      <c r="H101" s="255">
        <f t="shared" si="1"/>
        <v>0.98002496878901368</v>
      </c>
      <c r="I101" s="61" t="s">
        <v>92</v>
      </c>
    </row>
    <row r="102" spans="1:10" ht="12.75" customHeight="1" x14ac:dyDescent="0.2">
      <c r="A102" s="46"/>
      <c r="B102" s="46">
        <v>13015</v>
      </c>
      <c r="C102" s="46"/>
      <c r="D102" s="48">
        <v>4116</v>
      </c>
      <c r="E102" s="284">
        <v>0</v>
      </c>
      <c r="F102" s="284">
        <v>1079</v>
      </c>
      <c r="G102" s="45">
        <v>1079</v>
      </c>
      <c r="H102" s="255">
        <f t="shared" si="1"/>
        <v>1</v>
      </c>
      <c r="I102" s="86" t="s">
        <v>93</v>
      </c>
      <c r="J102" s="87"/>
    </row>
    <row r="103" spans="1:10" ht="12.75" customHeight="1" x14ac:dyDescent="0.2">
      <c r="A103" s="58"/>
      <c r="B103" s="58">
        <v>13021</v>
      </c>
      <c r="C103" s="58"/>
      <c r="D103" s="70">
        <v>4116</v>
      </c>
      <c r="E103" s="285">
        <v>2043</v>
      </c>
      <c r="F103" s="285">
        <v>2043</v>
      </c>
      <c r="G103" s="71">
        <v>2042</v>
      </c>
      <c r="H103" s="255">
        <f t="shared" si="1"/>
        <v>0.99951052373959859</v>
      </c>
      <c r="I103" s="61" t="s">
        <v>94</v>
      </c>
    </row>
    <row r="104" spans="1:10" ht="12.75" customHeight="1" x14ac:dyDescent="0.2">
      <c r="A104" s="58"/>
      <c r="B104" s="58">
        <v>13021</v>
      </c>
      <c r="C104" s="58"/>
      <c r="D104" s="70">
        <v>4116</v>
      </c>
      <c r="E104" s="285">
        <v>839</v>
      </c>
      <c r="F104" s="285">
        <v>839</v>
      </c>
      <c r="G104" s="71">
        <v>831</v>
      </c>
      <c r="H104" s="255">
        <f t="shared" si="1"/>
        <v>0.99046483909415972</v>
      </c>
      <c r="I104" s="61" t="s">
        <v>95</v>
      </c>
    </row>
    <row r="105" spans="1:10" ht="12.75" customHeight="1" x14ac:dyDescent="0.2">
      <c r="A105" s="58"/>
      <c r="B105" s="58"/>
      <c r="C105" s="58"/>
      <c r="D105" s="70">
        <v>4116</v>
      </c>
      <c r="E105" s="285"/>
      <c r="F105" s="285">
        <v>654</v>
      </c>
      <c r="G105" s="71">
        <v>654</v>
      </c>
      <c r="H105" s="255">
        <f t="shared" si="1"/>
        <v>1</v>
      </c>
      <c r="I105" s="61" t="s">
        <v>336</v>
      </c>
    </row>
    <row r="106" spans="1:10" ht="12.75" customHeight="1" x14ac:dyDescent="0.2">
      <c r="A106" s="459"/>
      <c r="B106" s="459"/>
      <c r="C106" s="459"/>
      <c r="D106" s="460">
        <v>4116</v>
      </c>
      <c r="E106" s="461"/>
      <c r="F106" s="461">
        <v>538</v>
      </c>
      <c r="G106" s="462">
        <v>538</v>
      </c>
      <c r="H106" s="463">
        <f t="shared" si="1"/>
        <v>1</v>
      </c>
      <c r="I106" s="464" t="s">
        <v>373</v>
      </c>
    </row>
    <row r="107" spans="1:10" ht="12.75" customHeight="1" x14ac:dyDescent="0.2">
      <c r="A107" s="497"/>
      <c r="B107" s="497"/>
      <c r="C107" s="497"/>
      <c r="D107" s="498">
        <v>4116</v>
      </c>
      <c r="E107" s="499"/>
      <c r="F107" s="499">
        <v>311</v>
      </c>
      <c r="G107" s="501">
        <v>311</v>
      </c>
      <c r="H107" s="463">
        <f t="shared" si="1"/>
        <v>1</v>
      </c>
      <c r="I107" s="502" t="s">
        <v>399</v>
      </c>
    </row>
    <row r="108" spans="1:10" ht="12.75" customHeight="1" x14ac:dyDescent="0.2">
      <c r="A108" s="58"/>
      <c r="B108" s="58">
        <v>13022</v>
      </c>
      <c r="C108" s="58"/>
      <c r="D108" s="70">
        <v>4116</v>
      </c>
      <c r="E108" s="285">
        <v>1720</v>
      </c>
      <c r="F108" s="285">
        <v>1720</v>
      </c>
      <c r="G108" s="71">
        <v>1526</v>
      </c>
      <c r="H108" s="255">
        <f t="shared" si="1"/>
        <v>0.88720930232558137</v>
      </c>
      <c r="I108" s="61" t="s">
        <v>96</v>
      </c>
    </row>
    <row r="109" spans="1:10" ht="12.75" customHeight="1" x14ac:dyDescent="0.2">
      <c r="A109" s="497"/>
      <c r="B109" s="497">
        <v>17085</v>
      </c>
      <c r="C109" s="497"/>
      <c r="D109" s="498">
        <v>4116</v>
      </c>
      <c r="E109" s="499"/>
      <c r="F109" s="499"/>
      <c r="G109" s="501">
        <v>506</v>
      </c>
      <c r="H109" s="463"/>
      <c r="I109" s="502" t="s">
        <v>400</v>
      </c>
    </row>
    <row r="110" spans="1:10" ht="12.75" customHeight="1" x14ac:dyDescent="0.2">
      <c r="A110" s="58"/>
      <c r="B110" s="58"/>
      <c r="C110" s="58"/>
      <c r="D110" s="70">
        <v>4116</v>
      </c>
      <c r="E110" s="285">
        <v>0</v>
      </c>
      <c r="F110" s="285">
        <v>1360</v>
      </c>
      <c r="G110" s="71">
        <v>1360</v>
      </c>
      <c r="H110" s="255">
        <f t="shared" ref="H110" si="3">G110/F110</f>
        <v>1</v>
      </c>
      <c r="I110" s="61" t="s">
        <v>97</v>
      </c>
    </row>
    <row r="111" spans="1:10" ht="12.75" customHeight="1" x14ac:dyDescent="0.2">
      <c r="A111" s="58"/>
      <c r="B111" s="58"/>
      <c r="C111" s="58"/>
      <c r="D111" s="70">
        <v>4122</v>
      </c>
      <c r="E111" s="285"/>
      <c r="F111" s="285">
        <v>12823</v>
      </c>
      <c r="G111" s="71">
        <v>12823</v>
      </c>
      <c r="H111" s="255">
        <f t="shared" si="1"/>
        <v>1</v>
      </c>
      <c r="I111" s="61" t="s">
        <v>337</v>
      </c>
    </row>
    <row r="112" spans="1:10" ht="12.75" customHeight="1" x14ac:dyDescent="0.2">
      <c r="A112" s="497"/>
      <c r="B112" s="497"/>
      <c r="C112" s="497"/>
      <c r="D112" s="498">
        <v>4122</v>
      </c>
      <c r="E112" s="499"/>
      <c r="F112" s="500"/>
      <c r="G112" s="501">
        <v>160</v>
      </c>
      <c r="H112" s="463"/>
      <c r="I112" s="502" t="s">
        <v>387</v>
      </c>
    </row>
    <row r="113" spans="1:9" ht="12.75" customHeight="1" x14ac:dyDescent="0.2">
      <c r="A113" s="497"/>
      <c r="B113" s="497"/>
      <c r="C113" s="497"/>
      <c r="D113" s="498"/>
      <c r="E113" s="499"/>
      <c r="F113" s="500"/>
      <c r="G113" s="501">
        <v>160</v>
      </c>
      <c r="H113" s="463"/>
      <c r="I113" s="502" t="s">
        <v>404</v>
      </c>
    </row>
    <row r="114" spans="1:9" ht="12.75" customHeight="1" x14ac:dyDescent="0.2">
      <c r="A114" s="465"/>
      <c r="B114" s="465"/>
      <c r="C114" s="465"/>
      <c r="D114" s="466">
        <v>4122</v>
      </c>
      <c r="E114" s="467"/>
      <c r="F114" s="467">
        <v>71</v>
      </c>
      <c r="G114" s="468">
        <v>71</v>
      </c>
      <c r="H114" s="463">
        <f t="shared" si="1"/>
        <v>1</v>
      </c>
      <c r="I114" s="464" t="s">
        <v>374</v>
      </c>
    </row>
    <row r="115" spans="1:9" ht="12.75" customHeight="1" x14ac:dyDescent="0.2">
      <c r="A115" s="497"/>
      <c r="B115" s="497"/>
      <c r="C115" s="497"/>
      <c r="D115" s="498">
        <v>4122</v>
      </c>
      <c r="E115" s="499"/>
      <c r="F115" s="499">
        <v>109</v>
      </c>
      <c r="G115" s="501">
        <v>109</v>
      </c>
      <c r="H115" s="463"/>
      <c r="I115" s="502" t="s">
        <v>401</v>
      </c>
    </row>
    <row r="116" spans="1:9" ht="12.75" customHeight="1" x14ac:dyDescent="0.2">
      <c r="A116" s="497"/>
      <c r="B116" s="497"/>
      <c r="C116" s="497"/>
      <c r="D116" s="498">
        <v>4122</v>
      </c>
      <c r="E116" s="499"/>
      <c r="F116" s="499"/>
      <c r="G116" s="501">
        <v>35</v>
      </c>
      <c r="H116" s="463"/>
      <c r="I116" s="502" t="s">
        <v>402</v>
      </c>
    </row>
    <row r="117" spans="1:9" ht="12.75" customHeight="1" x14ac:dyDescent="0.2">
      <c r="A117" s="497"/>
      <c r="B117" s="497"/>
      <c r="C117" s="497"/>
      <c r="D117" s="498">
        <v>4122</v>
      </c>
      <c r="E117" s="499"/>
      <c r="F117" s="499"/>
      <c r="G117" s="501">
        <v>684</v>
      </c>
      <c r="H117" s="463"/>
      <c r="I117" s="502" t="s">
        <v>403</v>
      </c>
    </row>
    <row r="118" spans="1:9" ht="12.75" customHeight="1" x14ac:dyDescent="0.2">
      <c r="A118" s="58"/>
      <c r="B118" s="58"/>
      <c r="C118" s="58"/>
      <c r="D118" s="70">
        <v>4122</v>
      </c>
      <c r="E118" s="285"/>
      <c r="F118" s="285">
        <v>1080</v>
      </c>
      <c r="G118" s="71">
        <v>426</v>
      </c>
      <c r="H118" s="255">
        <f t="shared" si="1"/>
        <v>0.39444444444444443</v>
      </c>
      <c r="I118" s="61" t="s">
        <v>305</v>
      </c>
    </row>
    <row r="119" spans="1:9" ht="12.75" customHeight="1" x14ac:dyDescent="0.2">
      <c r="A119" s="497"/>
      <c r="B119" s="497"/>
      <c r="C119" s="497"/>
      <c r="D119" s="498">
        <v>4129</v>
      </c>
      <c r="E119" s="499"/>
      <c r="F119" s="534">
        <v>480</v>
      </c>
      <c r="G119" s="501">
        <v>480</v>
      </c>
      <c r="H119" s="463">
        <f t="shared" si="1"/>
        <v>1</v>
      </c>
      <c r="I119" s="502" t="s">
        <v>388</v>
      </c>
    </row>
    <row r="120" spans="1:9" ht="12.75" customHeight="1" x14ac:dyDescent="0.2">
      <c r="A120" s="58"/>
      <c r="B120" s="58"/>
      <c r="C120" s="58"/>
      <c r="D120" s="70">
        <v>4222</v>
      </c>
      <c r="E120" s="285">
        <v>2000</v>
      </c>
      <c r="F120" s="285">
        <v>2000</v>
      </c>
      <c r="G120" s="71">
        <v>0</v>
      </c>
      <c r="H120" s="255">
        <f t="shared" si="1"/>
        <v>0</v>
      </c>
      <c r="I120" s="61" t="s">
        <v>276</v>
      </c>
    </row>
    <row r="121" spans="1:9" ht="12.75" customHeight="1" x14ac:dyDescent="0.2">
      <c r="A121" s="58"/>
      <c r="B121" s="58"/>
      <c r="C121" s="58"/>
      <c r="D121" s="70">
        <v>4121</v>
      </c>
      <c r="E121" s="285">
        <v>20</v>
      </c>
      <c r="F121" s="285">
        <v>20</v>
      </c>
      <c r="G121" s="71">
        <v>17</v>
      </c>
      <c r="H121" s="255">
        <f t="shared" si="1"/>
        <v>0.85</v>
      </c>
      <c r="I121" s="61" t="s">
        <v>98</v>
      </c>
    </row>
    <row r="122" spans="1:9" ht="12.75" customHeight="1" x14ac:dyDescent="0.2">
      <c r="A122" s="88"/>
      <c r="B122" s="88"/>
      <c r="C122" s="88"/>
      <c r="D122" s="89">
        <v>4121</v>
      </c>
      <c r="E122" s="286">
        <v>90</v>
      </c>
      <c r="F122" s="286">
        <v>90</v>
      </c>
      <c r="G122" s="90"/>
      <c r="H122" s="255">
        <f t="shared" si="1"/>
        <v>0</v>
      </c>
      <c r="I122" s="91" t="s">
        <v>99</v>
      </c>
    </row>
    <row r="123" spans="1:9" ht="12.75" customHeight="1" x14ac:dyDescent="0.2">
      <c r="A123" s="77"/>
      <c r="B123" s="77"/>
      <c r="C123" s="77"/>
      <c r="D123" s="254">
        <v>4121</v>
      </c>
      <c r="E123" s="287">
        <v>33</v>
      </c>
      <c r="F123" s="287">
        <v>33</v>
      </c>
      <c r="G123" s="113"/>
      <c r="H123" s="255">
        <f t="shared" si="1"/>
        <v>0</v>
      </c>
      <c r="I123" s="81" t="s">
        <v>282</v>
      </c>
    </row>
    <row r="124" spans="1:9" ht="12.75" customHeight="1" x14ac:dyDescent="0.2">
      <c r="A124" s="92"/>
      <c r="B124" s="92"/>
      <c r="C124" s="92"/>
      <c r="D124" s="93">
        <v>4213</v>
      </c>
      <c r="E124" s="288">
        <v>0</v>
      </c>
      <c r="F124" s="288">
        <v>45129</v>
      </c>
      <c r="G124" s="94">
        <v>35379</v>
      </c>
      <c r="H124" s="255">
        <f t="shared" si="1"/>
        <v>0.78395266901548888</v>
      </c>
      <c r="I124" s="95" t="s">
        <v>100</v>
      </c>
    </row>
    <row r="125" spans="1:9" ht="12.75" customHeight="1" x14ac:dyDescent="0.2">
      <c r="A125" s="96"/>
      <c r="B125" s="96"/>
      <c r="C125" s="96"/>
      <c r="D125" s="97">
        <v>4213</v>
      </c>
      <c r="E125" s="289"/>
      <c r="F125" s="289">
        <v>1500</v>
      </c>
      <c r="G125" s="98"/>
      <c r="H125" s="463"/>
      <c r="I125" s="99" t="s">
        <v>389</v>
      </c>
    </row>
    <row r="126" spans="1:9" ht="12.75" customHeight="1" x14ac:dyDescent="0.2">
      <c r="A126" s="96"/>
      <c r="B126" s="96"/>
      <c r="C126" s="96"/>
      <c r="D126" s="97">
        <v>4213</v>
      </c>
      <c r="E126" s="289">
        <v>10000</v>
      </c>
      <c r="F126" s="289">
        <v>10000</v>
      </c>
      <c r="G126" s="98">
        <v>4132</v>
      </c>
      <c r="H126" s="255">
        <f t="shared" si="1"/>
        <v>0.41320000000000001</v>
      </c>
      <c r="I126" s="99" t="s">
        <v>101</v>
      </c>
    </row>
    <row r="127" spans="1:9" ht="12.75" customHeight="1" x14ac:dyDescent="0.2">
      <c r="A127" s="96"/>
      <c r="B127" s="96"/>
      <c r="C127" s="96"/>
      <c r="D127" s="97">
        <v>4213</v>
      </c>
      <c r="E127" s="289">
        <v>0</v>
      </c>
      <c r="F127" s="289">
        <v>0</v>
      </c>
      <c r="G127" s="98"/>
      <c r="H127" s="255" t="e">
        <f t="shared" si="1"/>
        <v>#DIV/0!</v>
      </c>
      <c r="I127" s="99" t="s">
        <v>268</v>
      </c>
    </row>
    <row r="128" spans="1:9" ht="12.75" customHeight="1" x14ac:dyDescent="0.2">
      <c r="A128" s="96"/>
      <c r="B128" s="96"/>
      <c r="C128" s="96"/>
      <c r="D128" s="97">
        <v>4213</v>
      </c>
      <c r="E128" s="289">
        <v>0</v>
      </c>
      <c r="F128" s="289">
        <v>0</v>
      </c>
      <c r="G128" s="98"/>
      <c r="H128" s="255" t="e">
        <f t="shared" si="1"/>
        <v>#DIV/0!</v>
      </c>
      <c r="I128" s="99" t="s">
        <v>269</v>
      </c>
    </row>
    <row r="129" spans="1:9" ht="12.75" customHeight="1" x14ac:dyDescent="0.2">
      <c r="A129" s="96"/>
      <c r="B129" s="96"/>
      <c r="C129" s="96"/>
      <c r="D129" s="97">
        <v>4213</v>
      </c>
      <c r="E129" s="289">
        <v>0</v>
      </c>
      <c r="F129" s="289">
        <v>0</v>
      </c>
      <c r="G129" s="98"/>
      <c r="H129" s="255" t="e">
        <f t="shared" si="1"/>
        <v>#DIV/0!</v>
      </c>
      <c r="I129" s="99" t="s">
        <v>270</v>
      </c>
    </row>
    <row r="130" spans="1:9" ht="12.75" customHeight="1" x14ac:dyDescent="0.2">
      <c r="A130" s="96"/>
      <c r="B130" s="96"/>
      <c r="C130" s="96"/>
      <c r="D130" s="97">
        <v>4213</v>
      </c>
      <c r="E130" s="289">
        <v>2651</v>
      </c>
      <c r="F130" s="289">
        <v>2651</v>
      </c>
      <c r="G130" s="98"/>
      <c r="H130" s="255">
        <f t="shared" ref="H130:H132" si="4">G130/F130</f>
        <v>0</v>
      </c>
      <c r="I130" s="99" t="s">
        <v>264</v>
      </c>
    </row>
    <row r="131" spans="1:9" ht="12.75" customHeight="1" x14ac:dyDescent="0.2">
      <c r="A131" s="96"/>
      <c r="B131" s="96"/>
      <c r="C131" s="96"/>
      <c r="D131" s="97">
        <v>4213</v>
      </c>
      <c r="E131" s="289">
        <v>5000</v>
      </c>
      <c r="F131" s="289">
        <v>5000</v>
      </c>
      <c r="G131" s="98"/>
      <c r="H131" s="255">
        <f t="shared" si="4"/>
        <v>0</v>
      </c>
      <c r="I131" s="99" t="s">
        <v>102</v>
      </c>
    </row>
    <row r="132" spans="1:9" ht="12.75" customHeight="1" x14ac:dyDescent="0.2">
      <c r="A132" s="96"/>
      <c r="B132" s="96"/>
      <c r="C132" s="96"/>
      <c r="D132" s="97">
        <v>4221</v>
      </c>
      <c r="E132" s="289">
        <v>0</v>
      </c>
      <c r="F132" s="535">
        <v>738</v>
      </c>
      <c r="G132" s="98">
        <v>832</v>
      </c>
      <c r="H132" s="255">
        <f t="shared" si="4"/>
        <v>1.127371273712737</v>
      </c>
      <c r="I132" s="99" t="s">
        <v>103</v>
      </c>
    </row>
    <row r="133" spans="1:9" ht="12.75" customHeight="1" x14ac:dyDescent="0.2">
      <c r="A133" s="257"/>
      <c r="B133" s="257"/>
      <c r="C133" s="257"/>
      <c r="D133" s="258">
        <v>4216</v>
      </c>
      <c r="E133" s="290">
        <v>712</v>
      </c>
      <c r="F133" s="503">
        <v>738</v>
      </c>
      <c r="G133" s="259">
        <v>752</v>
      </c>
      <c r="H133" s="255">
        <f t="shared" ref="H133:H135" si="5">G133/F133*100</f>
        <v>101.89701897018971</v>
      </c>
      <c r="I133" s="260" t="s">
        <v>277</v>
      </c>
    </row>
    <row r="134" spans="1:9" ht="12.75" customHeight="1" x14ac:dyDescent="0.2">
      <c r="A134" s="100"/>
      <c r="B134" s="100"/>
      <c r="C134" s="100"/>
      <c r="D134" s="101">
        <v>4216</v>
      </c>
      <c r="E134" s="291">
        <v>11146</v>
      </c>
      <c r="F134" s="291">
        <v>11146</v>
      </c>
      <c r="G134" s="102"/>
      <c r="H134" s="255">
        <f t="shared" si="5"/>
        <v>0</v>
      </c>
      <c r="I134" s="256" t="s">
        <v>104</v>
      </c>
    </row>
    <row r="135" spans="1:9" ht="12.75" customHeight="1" x14ac:dyDescent="0.2">
      <c r="A135" s="103"/>
      <c r="B135" s="103"/>
      <c r="C135" s="103"/>
      <c r="D135" s="104">
        <v>4216</v>
      </c>
      <c r="E135" s="286">
        <v>14835</v>
      </c>
      <c r="F135" s="286">
        <v>14835</v>
      </c>
      <c r="G135" s="105">
        <v>7239</v>
      </c>
      <c r="H135" s="255">
        <f t="shared" si="5"/>
        <v>48.796764408493424</v>
      </c>
      <c r="I135" s="106" t="s">
        <v>105</v>
      </c>
    </row>
    <row r="136" spans="1:9" ht="12.75" customHeight="1" x14ac:dyDescent="0.2">
      <c r="A136" s="77"/>
      <c r="B136" s="77"/>
      <c r="C136" s="77"/>
      <c r="D136" s="415">
        <v>4216</v>
      </c>
      <c r="E136" s="287"/>
      <c r="F136" s="504">
        <v>410</v>
      </c>
      <c r="G136" s="414">
        <v>0</v>
      </c>
      <c r="H136" s="309">
        <f>G136/F136</f>
        <v>0</v>
      </c>
      <c r="I136" s="294" t="s">
        <v>338</v>
      </c>
    </row>
    <row r="137" spans="1:9" ht="12.75" customHeight="1" thickBot="1" x14ac:dyDescent="0.25">
      <c r="A137" s="77"/>
      <c r="B137" s="77"/>
      <c r="C137" s="77"/>
      <c r="D137" s="254">
        <v>4216</v>
      </c>
      <c r="E137" s="316">
        <v>480</v>
      </c>
      <c r="F137" s="316">
        <v>480</v>
      </c>
      <c r="G137" s="113">
        <v>480</v>
      </c>
      <c r="H137" s="309">
        <f>G137/F137</f>
        <v>1</v>
      </c>
      <c r="I137" s="81" t="s">
        <v>106</v>
      </c>
    </row>
    <row r="138" spans="1:9" ht="12.75" customHeight="1" thickTop="1" x14ac:dyDescent="0.2">
      <c r="A138" s="310"/>
      <c r="B138" s="310"/>
      <c r="C138" s="310"/>
      <c r="D138" s="311"/>
      <c r="E138" s="312">
        <f>SUM(E98:E137)</f>
        <v>57410.5</v>
      </c>
      <c r="F138" s="313">
        <f>SUM(F98:F137)</f>
        <v>123792.5</v>
      </c>
      <c r="G138" s="313">
        <f>SUM(G98:G137)</f>
        <v>76919</v>
      </c>
      <c r="H138" s="314">
        <f>G138/F138</f>
        <v>0.62135428236767176</v>
      </c>
      <c r="I138" s="315"/>
    </row>
    <row r="139" spans="1:9" ht="12.75" customHeight="1" thickBot="1" x14ac:dyDescent="0.25">
      <c r="A139" s="58"/>
      <c r="B139" s="58"/>
      <c r="C139" s="58"/>
      <c r="D139" s="58"/>
      <c r="E139" s="107"/>
      <c r="F139" s="108"/>
      <c r="G139" s="108"/>
      <c r="H139" s="79"/>
      <c r="I139" s="109"/>
    </row>
    <row r="140" spans="1:9" ht="12.75" customHeight="1" thickTop="1" thickBot="1" x14ac:dyDescent="0.25">
      <c r="A140" s="558" t="s">
        <v>107</v>
      </c>
      <c r="B140" s="559"/>
      <c r="C140" s="559"/>
      <c r="D140" s="559"/>
      <c r="E140" s="22">
        <f>E23+E89+E95+E138</f>
        <v>217967.5</v>
      </c>
      <c r="F140" s="22">
        <f>F23+F89+F95+F138</f>
        <v>291256.5</v>
      </c>
      <c r="G140" s="22">
        <f>G23+G89+G95+G138</f>
        <v>189108</v>
      </c>
      <c r="H140" s="255">
        <f>G140/F140</f>
        <v>0.64928336363308625</v>
      </c>
      <c r="I140" s="110"/>
    </row>
    <row r="141" spans="1:9" ht="12.75" customHeight="1" thickTop="1" x14ac:dyDescent="0.2">
      <c r="A141" s="111"/>
      <c r="B141" s="111"/>
      <c r="C141" s="111"/>
      <c r="D141" s="111"/>
      <c r="E141" s="112"/>
      <c r="F141" s="113"/>
      <c r="G141" s="113"/>
      <c r="H141" s="113"/>
      <c r="I141" s="114"/>
    </row>
    <row r="142" spans="1:9" ht="12.75" customHeight="1" x14ac:dyDescent="0.2">
      <c r="A142" s="53"/>
      <c r="B142" s="24" t="s">
        <v>108</v>
      </c>
      <c r="C142" s="53"/>
      <c r="D142" s="53"/>
      <c r="E142" s="64"/>
      <c r="F142" s="65"/>
      <c r="G142" s="65"/>
      <c r="H142" s="60"/>
      <c r="I142" s="66"/>
    </row>
    <row r="143" spans="1:9" ht="12.75" customHeight="1" thickBot="1" x14ac:dyDescent="0.25">
      <c r="A143" s="115"/>
      <c r="B143" s="72"/>
      <c r="C143" s="72">
        <v>6330</v>
      </c>
      <c r="D143" s="73">
        <v>4134</v>
      </c>
      <c r="E143" s="116">
        <v>1642</v>
      </c>
      <c r="F143" s="74">
        <v>1642</v>
      </c>
      <c r="G143" s="74"/>
      <c r="H143" s="255">
        <f t="shared" ref="H143:H144" si="6">G143/F143*100</f>
        <v>0</v>
      </c>
      <c r="I143" s="75" t="s">
        <v>109</v>
      </c>
    </row>
    <row r="144" spans="1:9" ht="12.75" customHeight="1" thickTop="1" x14ac:dyDescent="0.2">
      <c r="A144" s="53"/>
      <c r="B144" s="53"/>
      <c r="C144" s="53"/>
      <c r="D144" s="54"/>
      <c r="E144" s="82">
        <f>SUM(E143)</f>
        <v>1642</v>
      </c>
      <c r="F144" s="67">
        <f>SUM(F143)</f>
        <v>1642</v>
      </c>
      <c r="G144" s="67">
        <f>SUM(G143)</f>
        <v>0</v>
      </c>
      <c r="H144" s="255">
        <f t="shared" si="6"/>
        <v>0</v>
      </c>
      <c r="I144" s="130"/>
    </row>
    <row r="145" spans="1:10" ht="12.75" customHeight="1" thickBot="1" x14ac:dyDescent="0.25">
      <c r="A145" s="58"/>
      <c r="B145" s="58"/>
      <c r="C145" s="58"/>
      <c r="D145" s="58"/>
      <c r="E145" s="117"/>
      <c r="F145" s="118"/>
      <c r="G145" s="118"/>
      <c r="H145" s="129"/>
      <c r="I145" s="119"/>
      <c r="J145" s="27"/>
    </row>
    <row r="146" spans="1:10" ht="12.75" customHeight="1" thickTop="1" thickBot="1" x14ac:dyDescent="0.25">
      <c r="A146" s="558" t="s">
        <v>110</v>
      </c>
      <c r="B146" s="559"/>
      <c r="C146" s="559"/>
      <c r="D146" s="559"/>
      <c r="E146" s="23">
        <f>E140+E144</f>
        <v>219609.5</v>
      </c>
      <c r="F146" s="23">
        <f>F140+F144</f>
        <v>292898.5</v>
      </c>
      <c r="G146" s="23">
        <f>G140+G144</f>
        <v>189108</v>
      </c>
      <c r="H146" s="255">
        <f t="shared" ref="H146" si="7">G146/F146*100</f>
        <v>64.564345669233532</v>
      </c>
      <c r="I146" s="120"/>
      <c r="J146" s="27"/>
    </row>
    <row r="147" spans="1:10" ht="13.5" thickTop="1" x14ac:dyDescent="0.2"/>
  </sheetData>
  <mergeCells count="3">
    <mergeCell ref="A1:I1"/>
    <mergeCell ref="A140:D140"/>
    <mergeCell ref="A146:D146"/>
  </mergeCells>
  <pageMargins left="0.25" right="0.25" top="0.75" bottom="0.75" header="0.3" footer="0.3"/>
  <pageSetup paperSize="9" scale="89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42"/>
  <sheetViews>
    <sheetView topLeftCell="A18" zoomScale="140" zoomScaleNormal="140" workbookViewId="0">
      <selection activeCell="G227" sqref="G227"/>
    </sheetView>
  </sheetViews>
  <sheetFormatPr defaultColWidth="9.140625" defaultRowHeight="16.5" x14ac:dyDescent="0.2"/>
  <cols>
    <col min="1" max="1" width="9.42578125" style="39" customWidth="1"/>
    <col min="2" max="2" width="5.42578125" style="39" customWidth="1"/>
    <col min="3" max="3" width="11.140625" style="247" customWidth="1"/>
    <col min="4" max="4" width="5.42578125" style="39" customWidth="1"/>
    <col min="5" max="5" width="11.7109375" style="165" customWidth="1"/>
    <col min="6" max="7" width="11.7109375" style="166" customWidth="1"/>
    <col min="8" max="8" width="11.7109375" style="39" customWidth="1"/>
    <col min="9" max="9" width="45" style="39" customWidth="1"/>
    <col min="10" max="10" width="2.28515625" style="39" customWidth="1"/>
    <col min="11" max="16384" width="9.140625" style="39"/>
  </cols>
  <sheetData>
    <row r="1" spans="1:10" ht="20.100000000000001" customHeight="1" thickBot="1" x14ac:dyDescent="0.25">
      <c r="A1" s="557" t="s">
        <v>297</v>
      </c>
      <c r="B1" s="557"/>
      <c r="C1" s="557"/>
      <c r="D1" s="557"/>
      <c r="E1" s="557"/>
      <c r="F1" s="557"/>
      <c r="G1" s="557"/>
      <c r="H1" s="557"/>
      <c r="I1" s="557"/>
      <c r="J1" s="77"/>
    </row>
    <row r="2" spans="1:10" ht="21.95" customHeight="1" thickBot="1" x14ac:dyDescent="0.25">
      <c r="A2" s="29" t="s">
        <v>24</v>
      </c>
      <c r="B2" s="29" t="s">
        <v>298</v>
      </c>
      <c r="C2" s="30" t="s">
        <v>296</v>
      </c>
      <c r="D2" s="31" t="s">
        <v>25</v>
      </c>
      <c r="E2" s="32" t="s">
        <v>27</v>
      </c>
      <c r="F2" s="33" t="s">
        <v>1</v>
      </c>
      <c r="G2" s="33" t="s">
        <v>28</v>
      </c>
      <c r="H2" s="401" t="s">
        <v>111</v>
      </c>
      <c r="I2" s="34"/>
      <c r="J2" s="77"/>
    </row>
    <row r="3" spans="1:10" ht="21.95" customHeight="1" thickBot="1" x14ac:dyDescent="0.25">
      <c r="A3" s="35"/>
      <c r="B3" s="35"/>
      <c r="C3" s="35"/>
      <c r="D3" s="35"/>
      <c r="E3" s="36">
        <v>2025</v>
      </c>
      <c r="F3" s="37">
        <v>2025</v>
      </c>
      <c r="G3" s="37">
        <v>2025</v>
      </c>
      <c r="H3" s="292">
        <v>0.66700000000000004</v>
      </c>
      <c r="I3" s="38" t="s">
        <v>375</v>
      </c>
    </row>
    <row r="4" spans="1:10" ht="12.75" customHeight="1" x14ac:dyDescent="0.2">
      <c r="A4" s="133"/>
      <c r="B4" s="133"/>
      <c r="C4" s="133"/>
      <c r="D4" s="133"/>
      <c r="E4" s="134"/>
      <c r="F4" s="135"/>
      <c r="G4" s="135"/>
      <c r="H4" s="136"/>
      <c r="I4" s="137"/>
      <c r="J4" s="138"/>
    </row>
    <row r="5" spans="1:10" ht="12.75" customHeight="1" x14ac:dyDescent="0.2">
      <c r="A5" s="139"/>
      <c r="B5" s="140" t="s">
        <v>112</v>
      </c>
      <c r="C5" s="140"/>
      <c r="D5" s="139"/>
      <c r="E5" s="141"/>
      <c r="F5" s="142"/>
      <c r="G5" s="142"/>
      <c r="H5" s="196"/>
      <c r="I5" s="143"/>
      <c r="J5" s="138"/>
    </row>
    <row r="6" spans="1:10" ht="12.75" customHeight="1" x14ac:dyDescent="0.2">
      <c r="A6" s="144"/>
      <c r="B6" s="145"/>
      <c r="C6" s="145"/>
      <c r="D6" s="146">
        <v>1014</v>
      </c>
      <c r="E6" s="147">
        <v>30</v>
      </c>
      <c r="F6" s="148">
        <v>40</v>
      </c>
      <c r="G6" s="149">
        <v>38</v>
      </c>
      <c r="H6" s="251">
        <f>G6/F6</f>
        <v>0.95</v>
      </c>
      <c r="I6" s="151" t="s">
        <v>113</v>
      </c>
      <c r="J6" s="138"/>
    </row>
    <row r="7" spans="1:10" ht="12.75" customHeight="1" x14ac:dyDescent="0.2">
      <c r="A7" s="317"/>
      <c r="B7" s="318"/>
      <c r="C7" s="318"/>
      <c r="D7" s="184">
        <v>1031</v>
      </c>
      <c r="E7" s="320"/>
      <c r="F7" s="321">
        <v>71</v>
      </c>
      <c r="G7" s="416">
        <v>71</v>
      </c>
      <c r="H7" s="251">
        <f>G7/F7</f>
        <v>1</v>
      </c>
      <c r="I7" s="322" t="s">
        <v>308</v>
      </c>
      <c r="J7" s="138"/>
    </row>
    <row r="8" spans="1:10" ht="12.75" customHeight="1" thickBot="1" x14ac:dyDescent="0.25">
      <c r="A8" s="152"/>
      <c r="B8" s="153"/>
      <c r="C8" s="153"/>
      <c r="D8" s="154">
        <v>1032</v>
      </c>
      <c r="E8" s="155">
        <v>6</v>
      </c>
      <c r="F8" s="155">
        <v>6</v>
      </c>
      <c r="G8" s="156">
        <v>6</v>
      </c>
      <c r="H8" s="251">
        <f t="shared" ref="H8:H9" si="0">G8/F8</f>
        <v>1</v>
      </c>
      <c r="I8" s="158" t="s">
        <v>114</v>
      </c>
      <c r="J8" s="138"/>
    </row>
    <row r="9" spans="1:10" ht="12.75" customHeight="1" thickTop="1" x14ac:dyDescent="0.2">
      <c r="A9" s="159"/>
      <c r="B9" s="160"/>
      <c r="C9" s="160"/>
      <c r="D9" s="161"/>
      <c r="E9" s="162">
        <f>SUM(E6:E8)</f>
        <v>36</v>
      </c>
      <c r="F9" s="162">
        <f>SUM(F6:F8)</f>
        <v>117</v>
      </c>
      <c r="G9" s="248">
        <f>SUM(G6:G8)</f>
        <v>115</v>
      </c>
      <c r="H9" s="251">
        <f t="shared" si="0"/>
        <v>0.98290598290598286</v>
      </c>
      <c r="I9" s="163"/>
      <c r="J9" s="138"/>
    </row>
    <row r="10" spans="1:10" ht="12.75" customHeight="1" x14ac:dyDescent="0.2">
      <c r="A10" s="133"/>
      <c r="B10" s="164"/>
      <c r="C10" s="164"/>
      <c r="D10" s="164"/>
      <c r="H10" s="166"/>
      <c r="I10" s="167"/>
      <c r="J10" s="138"/>
    </row>
    <row r="11" spans="1:10" ht="12.75" customHeight="1" x14ac:dyDescent="0.2">
      <c r="A11" s="168"/>
      <c r="B11" s="140" t="s">
        <v>115</v>
      </c>
      <c r="C11" s="140"/>
      <c r="D11" s="139"/>
      <c r="E11" s="141"/>
      <c r="F11" s="142"/>
      <c r="G11" s="142"/>
      <c r="H11" s="166"/>
      <c r="I11" s="169"/>
      <c r="J11" s="138"/>
    </row>
    <row r="12" spans="1:10" ht="12.75" customHeight="1" x14ac:dyDescent="0.2">
      <c r="A12" s="144"/>
      <c r="B12" s="145"/>
      <c r="C12" s="170"/>
      <c r="D12" s="146">
        <v>2141</v>
      </c>
      <c r="E12" s="271">
        <v>200</v>
      </c>
      <c r="F12" s="271">
        <v>200</v>
      </c>
      <c r="G12" s="149">
        <v>117</v>
      </c>
      <c r="H12" s="251">
        <f>G12/F12</f>
        <v>0.58499999999999996</v>
      </c>
      <c r="I12" s="151" t="s">
        <v>116</v>
      </c>
      <c r="J12" s="138"/>
    </row>
    <row r="13" spans="1:10" ht="12.75" customHeight="1" x14ac:dyDescent="0.2">
      <c r="A13" s="144"/>
      <c r="B13" s="145"/>
      <c r="C13" s="170">
        <v>2025000009</v>
      </c>
      <c r="D13" s="146">
        <v>2143</v>
      </c>
      <c r="E13" s="271"/>
      <c r="F13" s="417">
        <v>542</v>
      </c>
      <c r="G13" s="172">
        <v>461</v>
      </c>
      <c r="H13" s="251"/>
      <c r="I13" s="151" t="s">
        <v>369</v>
      </c>
      <c r="J13" s="138"/>
    </row>
    <row r="14" spans="1:10" ht="12.75" customHeight="1" x14ac:dyDescent="0.2">
      <c r="A14" s="144"/>
      <c r="B14" s="145"/>
      <c r="C14" s="170">
        <v>2024003300</v>
      </c>
      <c r="D14" s="146">
        <v>2144</v>
      </c>
      <c r="E14" s="271">
        <v>100</v>
      </c>
      <c r="F14" s="271">
        <v>100</v>
      </c>
      <c r="G14" s="149">
        <v>13</v>
      </c>
      <c r="H14" s="251">
        <f t="shared" ref="H14:H51" si="1">G14/F14</f>
        <v>0.13</v>
      </c>
      <c r="I14" s="151">
        <v>34</v>
      </c>
      <c r="J14" s="138"/>
    </row>
    <row r="15" spans="1:10" ht="12.75" customHeight="1" x14ac:dyDescent="0.2">
      <c r="A15" s="144"/>
      <c r="B15" s="145"/>
      <c r="C15" s="170"/>
      <c r="D15" s="146">
        <v>2169</v>
      </c>
      <c r="E15" s="271">
        <v>25</v>
      </c>
      <c r="F15" s="271">
        <v>25</v>
      </c>
      <c r="G15" s="149">
        <v>0</v>
      </c>
      <c r="H15" s="251">
        <f t="shared" si="1"/>
        <v>0</v>
      </c>
      <c r="I15" s="151" t="s">
        <v>117</v>
      </c>
      <c r="J15" s="138"/>
    </row>
    <row r="16" spans="1:10" ht="12.75" customHeight="1" x14ac:dyDescent="0.2">
      <c r="A16" s="144"/>
      <c r="B16" s="145"/>
      <c r="C16" s="170">
        <v>2019010000</v>
      </c>
      <c r="D16" s="146">
        <v>2212</v>
      </c>
      <c r="E16" s="272">
        <v>160</v>
      </c>
      <c r="F16" s="418">
        <v>160</v>
      </c>
      <c r="G16" s="329">
        <v>175</v>
      </c>
      <c r="H16" s="562">
        <f t="shared" si="1"/>
        <v>1.09375</v>
      </c>
      <c r="I16" s="563" t="s">
        <v>118</v>
      </c>
      <c r="J16" s="138" t="s">
        <v>119</v>
      </c>
    </row>
    <row r="17" spans="1:10" ht="12.75" customHeight="1" x14ac:dyDescent="0.2">
      <c r="A17" s="144"/>
      <c r="B17" s="145"/>
      <c r="C17" s="170">
        <v>2018130000</v>
      </c>
      <c r="D17" s="146">
        <v>2212</v>
      </c>
      <c r="E17" s="272"/>
      <c r="F17" s="418"/>
      <c r="G17" s="329">
        <v>2</v>
      </c>
      <c r="H17" s="562"/>
      <c r="I17" s="563" t="s">
        <v>340</v>
      </c>
      <c r="J17" s="138"/>
    </row>
    <row r="18" spans="1:10" ht="12.75" customHeight="1" x14ac:dyDescent="0.2">
      <c r="A18" s="340"/>
      <c r="B18" s="335"/>
      <c r="C18" s="436">
        <v>2018170000</v>
      </c>
      <c r="D18" s="333">
        <v>2212</v>
      </c>
      <c r="E18" s="426"/>
      <c r="F18" s="441"/>
      <c r="G18" s="561">
        <v>2</v>
      </c>
      <c r="H18" s="564"/>
      <c r="I18" s="565" t="s">
        <v>357</v>
      </c>
      <c r="J18" s="138"/>
    </row>
    <row r="19" spans="1:10" ht="12.75" customHeight="1" x14ac:dyDescent="0.2">
      <c r="A19" s="144"/>
      <c r="B19" s="145"/>
      <c r="C19" s="170">
        <v>2010000000</v>
      </c>
      <c r="D19" s="146">
        <v>2212</v>
      </c>
      <c r="E19" s="271">
        <v>200</v>
      </c>
      <c r="F19" s="271">
        <v>217</v>
      </c>
      <c r="G19" s="149">
        <v>41</v>
      </c>
      <c r="H19" s="251">
        <f t="shared" si="1"/>
        <v>0.1889400921658986</v>
      </c>
      <c r="I19" s="151" t="s">
        <v>120</v>
      </c>
      <c r="J19" s="138"/>
    </row>
    <row r="20" spans="1:10" ht="12.75" customHeight="1" x14ac:dyDescent="0.2">
      <c r="A20" s="144"/>
      <c r="B20" s="145"/>
      <c r="C20" s="170">
        <v>2019120000</v>
      </c>
      <c r="D20" s="146">
        <v>2212</v>
      </c>
      <c r="E20" s="271">
        <v>396</v>
      </c>
      <c r="F20" s="418">
        <v>396</v>
      </c>
      <c r="G20" s="149">
        <v>0</v>
      </c>
      <c r="H20" s="251">
        <f t="shared" si="1"/>
        <v>0</v>
      </c>
      <c r="I20" s="151" t="s">
        <v>121</v>
      </c>
      <c r="J20" s="138"/>
    </row>
    <row r="21" spans="1:10" ht="12.75" customHeight="1" x14ac:dyDescent="0.2">
      <c r="A21" s="144"/>
      <c r="B21" s="145"/>
      <c r="C21" s="170">
        <v>2019020000</v>
      </c>
      <c r="D21" s="146">
        <v>2212</v>
      </c>
      <c r="E21" s="272">
        <v>950</v>
      </c>
      <c r="F21" s="419">
        <v>0</v>
      </c>
      <c r="G21" s="173">
        <v>12</v>
      </c>
      <c r="H21" s="251" t="e">
        <f t="shared" si="1"/>
        <v>#DIV/0!</v>
      </c>
      <c r="I21" s="174" t="s">
        <v>370</v>
      </c>
      <c r="J21" s="138" t="s">
        <v>119</v>
      </c>
    </row>
    <row r="22" spans="1:10" ht="12.75" customHeight="1" x14ac:dyDescent="0.2">
      <c r="A22" s="168"/>
      <c r="B22" s="145"/>
      <c r="C22" s="170">
        <v>2020000500</v>
      </c>
      <c r="D22" s="146">
        <v>2212</v>
      </c>
      <c r="E22" s="272">
        <v>250</v>
      </c>
      <c r="F22" s="272">
        <v>250</v>
      </c>
      <c r="G22" s="173">
        <v>53</v>
      </c>
      <c r="H22" s="251">
        <f t="shared" si="1"/>
        <v>0.21199999999999999</v>
      </c>
      <c r="I22" s="174" t="s">
        <v>122</v>
      </c>
      <c r="J22" s="138"/>
    </row>
    <row r="23" spans="1:10" ht="12.75" customHeight="1" x14ac:dyDescent="0.2">
      <c r="A23" s="168"/>
      <c r="B23" s="139"/>
      <c r="C23" s="176">
        <v>2021002400</v>
      </c>
      <c r="D23" s="177">
        <v>2212</v>
      </c>
      <c r="E23" s="272">
        <v>25</v>
      </c>
      <c r="F23" s="418">
        <v>25</v>
      </c>
      <c r="G23" s="560">
        <v>56</v>
      </c>
      <c r="H23" s="562">
        <f t="shared" si="1"/>
        <v>2.2400000000000002</v>
      </c>
      <c r="I23" s="566" t="s">
        <v>123</v>
      </c>
      <c r="J23" s="138"/>
    </row>
    <row r="24" spans="1:10" ht="12.75" customHeight="1" x14ac:dyDescent="0.2">
      <c r="A24" s="168"/>
      <c r="B24" s="139"/>
      <c r="C24" s="176">
        <v>2020002800</v>
      </c>
      <c r="D24" s="177">
        <v>2212</v>
      </c>
      <c r="E24" s="272">
        <v>50</v>
      </c>
      <c r="F24" s="272">
        <v>50</v>
      </c>
      <c r="G24" s="178">
        <v>12</v>
      </c>
      <c r="H24" s="251">
        <f t="shared" si="1"/>
        <v>0.24</v>
      </c>
      <c r="I24" s="180" t="s">
        <v>124</v>
      </c>
      <c r="J24" s="138"/>
    </row>
    <row r="25" spans="1:10" ht="12.75" customHeight="1" x14ac:dyDescent="0.2">
      <c r="A25" s="168"/>
      <c r="B25" s="139"/>
      <c r="C25" s="176">
        <v>2021003200</v>
      </c>
      <c r="D25" s="177">
        <v>2212</v>
      </c>
      <c r="E25" s="272">
        <v>200</v>
      </c>
      <c r="F25" s="272">
        <v>200</v>
      </c>
      <c r="G25" s="178">
        <v>71</v>
      </c>
      <c r="H25" s="251">
        <f t="shared" si="1"/>
        <v>0.35499999999999998</v>
      </c>
      <c r="I25" s="180" t="s">
        <v>125</v>
      </c>
      <c r="J25" s="138"/>
    </row>
    <row r="26" spans="1:10" ht="12.75" customHeight="1" x14ac:dyDescent="0.2">
      <c r="A26" s="323"/>
      <c r="B26" s="324"/>
      <c r="C26" s="325">
        <v>2024001900</v>
      </c>
      <c r="D26" s="177">
        <v>2212</v>
      </c>
      <c r="E26" s="272"/>
      <c r="F26" s="272">
        <v>155</v>
      </c>
      <c r="G26" s="326">
        <v>155</v>
      </c>
      <c r="H26" s="251">
        <f t="shared" si="1"/>
        <v>1</v>
      </c>
      <c r="I26" s="327" t="s">
        <v>309</v>
      </c>
      <c r="J26" s="138"/>
    </row>
    <row r="27" spans="1:10" ht="12.75" customHeight="1" x14ac:dyDescent="0.2">
      <c r="A27" s="168"/>
      <c r="B27" s="139"/>
      <c r="C27" s="176">
        <v>2025000001</v>
      </c>
      <c r="D27" s="177">
        <v>2219</v>
      </c>
      <c r="E27" s="272">
        <v>50</v>
      </c>
      <c r="F27" s="418">
        <v>50</v>
      </c>
      <c r="G27" s="560">
        <v>60</v>
      </c>
      <c r="H27" s="562">
        <f t="shared" si="1"/>
        <v>1.2</v>
      </c>
      <c r="I27" s="566" t="s">
        <v>283</v>
      </c>
      <c r="J27" s="138"/>
    </row>
    <row r="28" spans="1:10" ht="12.75" customHeight="1" x14ac:dyDescent="0.2">
      <c r="A28" s="144"/>
      <c r="B28" s="145"/>
      <c r="C28" s="170"/>
      <c r="D28" s="146">
        <v>2219</v>
      </c>
      <c r="E28" s="271">
        <v>60</v>
      </c>
      <c r="F28" s="271">
        <v>60</v>
      </c>
      <c r="G28" s="149">
        <v>14</v>
      </c>
      <c r="H28" s="251">
        <f t="shared" si="1"/>
        <v>0.23333333333333334</v>
      </c>
      <c r="I28" s="151" t="s">
        <v>126</v>
      </c>
      <c r="J28" s="138"/>
    </row>
    <row r="29" spans="1:10" ht="12.75" customHeight="1" x14ac:dyDescent="0.2">
      <c r="A29" s="144"/>
      <c r="B29" s="145"/>
      <c r="C29" s="170">
        <v>2019140000</v>
      </c>
      <c r="D29" s="146">
        <v>2219</v>
      </c>
      <c r="E29" s="271">
        <v>30</v>
      </c>
      <c r="F29" s="271">
        <v>30</v>
      </c>
      <c r="G29" s="149">
        <v>0</v>
      </c>
      <c r="H29" s="251">
        <f t="shared" si="1"/>
        <v>0</v>
      </c>
      <c r="I29" s="151" t="s">
        <v>127</v>
      </c>
      <c r="J29" s="138"/>
    </row>
    <row r="30" spans="1:10" ht="12.75" customHeight="1" x14ac:dyDescent="0.2">
      <c r="A30" s="144"/>
      <c r="B30" s="145"/>
      <c r="C30" s="170">
        <v>2019102000</v>
      </c>
      <c r="D30" s="146">
        <v>2219</v>
      </c>
      <c r="E30" s="272">
        <v>0</v>
      </c>
      <c r="F30" s="419">
        <v>1562</v>
      </c>
      <c r="G30" s="173">
        <v>1379</v>
      </c>
      <c r="H30" s="251">
        <f t="shared" si="1"/>
        <v>0.88284250960307298</v>
      </c>
      <c r="I30" s="174" t="s">
        <v>128</v>
      </c>
      <c r="J30" s="138" t="s">
        <v>119</v>
      </c>
    </row>
    <row r="31" spans="1:10" ht="12.75" customHeight="1" x14ac:dyDescent="0.2">
      <c r="A31" s="144"/>
      <c r="B31" s="145"/>
      <c r="C31" s="176">
        <v>2020001000</v>
      </c>
      <c r="D31" s="146">
        <v>2219</v>
      </c>
      <c r="E31" s="272">
        <v>7500</v>
      </c>
      <c r="F31" s="440">
        <v>4249</v>
      </c>
      <c r="G31" s="329">
        <v>4281</v>
      </c>
      <c r="H31" s="251">
        <f t="shared" si="1"/>
        <v>1.0075311838079548</v>
      </c>
      <c r="I31" s="563" t="s">
        <v>129</v>
      </c>
      <c r="J31" s="138"/>
    </row>
    <row r="32" spans="1:10" ht="12.75" customHeight="1" x14ac:dyDescent="0.2">
      <c r="A32" s="478"/>
      <c r="B32" s="479"/>
      <c r="C32" s="540">
        <v>2020001000</v>
      </c>
      <c r="D32" s="481">
        <v>2219</v>
      </c>
      <c r="E32" s="482"/>
      <c r="F32" s="482">
        <v>422</v>
      </c>
      <c r="G32" s="483">
        <v>515</v>
      </c>
      <c r="H32" s="477">
        <f t="shared" si="1"/>
        <v>1.2203791469194314</v>
      </c>
      <c r="I32" s="484" t="s">
        <v>407</v>
      </c>
      <c r="J32" s="138"/>
    </row>
    <row r="33" spans="1:10" ht="12.75" customHeight="1" x14ac:dyDescent="0.2">
      <c r="A33" s="144"/>
      <c r="B33" s="145"/>
      <c r="C33" s="170">
        <v>2019290000</v>
      </c>
      <c r="D33" s="146">
        <v>2219</v>
      </c>
      <c r="E33" s="272">
        <v>0</v>
      </c>
      <c r="F33" s="419">
        <v>48929</v>
      </c>
      <c r="G33" s="173">
        <v>39714</v>
      </c>
      <c r="H33" s="251">
        <f t="shared" si="1"/>
        <v>0.81166588321854116</v>
      </c>
      <c r="I33" s="174" t="s">
        <v>130</v>
      </c>
      <c r="J33" s="138"/>
    </row>
    <row r="34" spans="1:10" ht="12.75" customHeight="1" x14ac:dyDescent="0.2">
      <c r="A34" s="144"/>
      <c r="B34" s="145"/>
      <c r="C34" s="170">
        <v>2021002600</v>
      </c>
      <c r="D34" s="146">
        <v>2219</v>
      </c>
      <c r="E34" s="272">
        <v>50</v>
      </c>
      <c r="F34" s="272">
        <v>50</v>
      </c>
      <c r="G34" s="173">
        <v>0</v>
      </c>
      <c r="H34" s="251">
        <f t="shared" si="1"/>
        <v>0</v>
      </c>
      <c r="I34" s="174" t="s">
        <v>131</v>
      </c>
      <c r="J34" s="138"/>
    </row>
    <row r="35" spans="1:10" ht="12.75" customHeight="1" x14ac:dyDescent="0.2">
      <c r="A35" s="144"/>
      <c r="B35" s="145"/>
      <c r="C35" s="170">
        <v>2021003000</v>
      </c>
      <c r="D35" s="146">
        <v>2219</v>
      </c>
      <c r="E35" s="272"/>
      <c r="F35" s="272">
        <v>87</v>
      </c>
      <c r="G35" s="173">
        <v>87</v>
      </c>
      <c r="H35" s="251"/>
      <c r="I35" s="174" t="s">
        <v>310</v>
      </c>
      <c r="J35" s="138"/>
    </row>
    <row r="36" spans="1:10" ht="12.75" customHeight="1" x14ac:dyDescent="0.2">
      <c r="A36" s="340"/>
      <c r="B36" s="335"/>
      <c r="C36" s="436">
        <v>2021003200</v>
      </c>
      <c r="D36" s="333">
        <v>2219</v>
      </c>
      <c r="E36" s="426"/>
      <c r="F36" s="441"/>
      <c r="G36" s="561">
        <v>72</v>
      </c>
      <c r="H36" s="334"/>
      <c r="I36" s="439" t="s">
        <v>358</v>
      </c>
      <c r="J36" s="138"/>
    </row>
    <row r="37" spans="1:10" ht="12.75" customHeight="1" x14ac:dyDescent="0.2">
      <c r="A37" s="144"/>
      <c r="B37" s="145"/>
      <c r="C37" s="170">
        <v>2021003300</v>
      </c>
      <c r="D37" s="146">
        <v>2219</v>
      </c>
      <c r="E37" s="272">
        <v>50</v>
      </c>
      <c r="F37" s="272">
        <v>50</v>
      </c>
      <c r="G37" s="173">
        <v>30</v>
      </c>
      <c r="H37" s="251">
        <f t="shared" si="1"/>
        <v>0.6</v>
      </c>
      <c r="I37" s="174" t="s">
        <v>132</v>
      </c>
      <c r="J37" s="138"/>
    </row>
    <row r="38" spans="1:10" ht="12.75" customHeight="1" x14ac:dyDescent="0.2">
      <c r="A38" s="340"/>
      <c r="B38" s="335"/>
      <c r="C38" s="436">
        <v>2021003500</v>
      </c>
      <c r="D38" s="333">
        <v>2219</v>
      </c>
      <c r="E38" s="426"/>
      <c r="F38" s="441"/>
      <c r="G38" s="561">
        <v>70</v>
      </c>
      <c r="H38" s="334"/>
      <c r="I38" s="565" t="s">
        <v>359</v>
      </c>
      <c r="J38" s="138"/>
    </row>
    <row r="39" spans="1:10" ht="12.75" customHeight="1" x14ac:dyDescent="0.2">
      <c r="A39" s="144"/>
      <c r="B39" s="145"/>
      <c r="C39" s="170">
        <v>2023000100</v>
      </c>
      <c r="D39" s="146">
        <v>2219</v>
      </c>
      <c r="E39" s="272"/>
      <c r="F39" s="418"/>
      <c r="G39" s="329">
        <v>14</v>
      </c>
      <c r="H39" s="251"/>
      <c r="I39" s="563" t="s">
        <v>354</v>
      </c>
      <c r="J39" s="138"/>
    </row>
    <row r="40" spans="1:10" ht="12.75" customHeight="1" x14ac:dyDescent="0.2">
      <c r="A40" s="144"/>
      <c r="B40" s="145"/>
      <c r="C40" s="170">
        <v>2023000200</v>
      </c>
      <c r="D40" s="146">
        <v>2219</v>
      </c>
      <c r="E40" s="272"/>
      <c r="F40" s="418"/>
      <c r="G40" s="329">
        <v>14</v>
      </c>
      <c r="H40" s="251"/>
      <c r="I40" s="563" t="s">
        <v>355</v>
      </c>
      <c r="J40" s="138"/>
    </row>
    <row r="41" spans="1:10" ht="12.75" customHeight="1" x14ac:dyDescent="0.2">
      <c r="A41" s="340"/>
      <c r="B41" s="335"/>
      <c r="C41" s="170">
        <v>2024000700</v>
      </c>
      <c r="D41" s="146">
        <v>2219</v>
      </c>
      <c r="E41" s="426">
        <v>100</v>
      </c>
      <c r="F41" s="426">
        <v>100</v>
      </c>
      <c r="G41" s="438">
        <v>0</v>
      </c>
      <c r="H41" s="251">
        <f t="shared" si="1"/>
        <v>0</v>
      </c>
      <c r="I41" s="174" t="s">
        <v>134</v>
      </c>
      <c r="J41" s="138"/>
    </row>
    <row r="42" spans="1:10" ht="12.75" customHeight="1" x14ac:dyDescent="0.2">
      <c r="A42" s="340"/>
      <c r="B42" s="335"/>
      <c r="C42" s="170">
        <v>2024001300</v>
      </c>
      <c r="D42" s="146">
        <v>2219</v>
      </c>
      <c r="E42" s="272">
        <v>1960</v>
      </c>
      <c r="F42" s="272">
        <v>1960</v>
      </c>
      <c r="G42" s="173">
        <v>103</v>
      </c>
      <c r="H42" s="251">
        <f t="shared" ref="H42" si="2">G42/F42</f>
        <v>5.2551020408163264E-2</v>
      </c>
      <c r="I42" s="174" t="s">
        <v>287</v>
      </c>
      <c r="J42" s="138"/>
    </row>
    <row r="43" spans="1:10" ht="12.75" customHeight="1" x14ac:dyDescent="0.2">
      <c r="A43" s="144"/>
      <c r="B43" s="145"/>
      <c r="C43" s="170">
        <v>2024001400</v>
      </c>
      <c r="D43" s="146">
        <v>2219</v>
      </c>
      <c r="E43" s="272">
        <v>3000</v>
      </c>
      <c r="F43" s="419">
        <v>2200</v>
      </c>
      <c r="G43" s="173">
        <v>130</v>
      </c>
      <c r="H43" s="251">
        <f t="shared" si="1"/>
        <v>5.909090909090909E-2</v>
      </c>
      <c r="I43" s="174" t="s">
        <v>133</v>
      </c>
      <c r="J43" s="138"/>
    </row>
    <row r="44" spans="1:10" ht="12.75" customHeight="1" x14ac:dyDescent="0.2">
      <c r="A44" s="144"/>
      <c r="B44" s="145"/>
      <c r="C44" s="170">
        <v>2024002000</v>
      </c>
      <c r="D44" s="146">
        <v>2219</v>
      </c>
      <c r="E44" s="272">
        <v>150</v>
      </c>
      <c r="F44" s="272">
        <v>150</v>
      </c>
      <c r="G44" s="173">
        <v>0</v>
      </c>
      <c r="H44" s="251">
        <f t="shared" si="1"/>
        <v>0</v>
      </c>
      <c r="I44" s="174" t="s">
        <v>356</v>
      </c>
      <c r="J44" s="138"/>
    </row>
    <row r="45" spans="1:10" ht="12.75" customHeight="1" x14ac:dyDescent="0.2">
      <c r="A45" s="539" t="s">
        <v>406</v>
      </c>
      <c r="B45" s="182"/>
      <c r="C45" s="183">
        <v>2025000021</v>
      </c>
      <c r="D45" s="184">
        <v>2219</v>
      </c>
      <c r="E45" s="272"/>
      <c r="F45" s="272">
        <v>340</v>
      </c>
      <c r="G45" s="185">
        <v>63</v>
      </c>
      <c r="H45" s="251">
        <f t="shared" si="1"/>
        <v>0.18529411764705883</v>
      </c>
      <c r="I45" s="186" t="s">
        <v>341</v>
      </c>
      <c r="J45" s="138"/>
    </row>
    <row r="46" spans="1:10" ht="12.75" customHeight="1" x14ac:dyDescent="0.2">
      <c r="A46" s="181"/>
      <c r="B46" s="318"/>
      <c r="C46" s="328">
        <v>2025000024</v>
      </c>
      <c r="D46" s="425">
        <v>2219</v>
      </c>
      <c r="E46" s="426"/>
      <c r="F46" s="441"/>
      <c r="G46" s="330">
        <v>20</v>
      </c>
      <c r="H46" s="251" t="s">
        <v>73</v>
      </c>
      <c r="I46" s="567" t="s">
        <v>360</v>
      </c>
      <c r="J46" s="138"/>
    </row>
    <row r="47" spans="1:10" ht="12.75" customHeight="1" x14ac:dyDescent="0.2">
      <c r="A47" s="317"/>
      <c r="B47" s="318"/>
      <c r="C47" s="328"/>
      <c r="D47" s="184">
        <v>2221</v>
      </c>
      <c r="E47" s="272"/>
      <c r="F47" s="440">
        <v>156</v>
      </c>
      <c r="G47" s="330">
        <v>165</v>
      </c>
      <c r="H47" s="251"/>
      <c r="I47" s="567" t="s">
        <v>311</v>
      </c>
      <c r="J47" s="138"/>
    </row>
    <row r="48" spans="1:10" ht="12.75" customHeight="1" x14ac:dyDescent="0.2">
      <c r="A48" s="181"/>
      <c r="B48" s="182"/>
      <c r="C48" s="183">
        <v>2021000700</v>
      </c>
      <c r="D48" s="184">
        <v>2310</v>
      </c>
      <c r="E48" s="272">
        <v>10000</v>
      </c>
      <c r="F48" s="419">
        <v>10073</v>
      </c>
      <c r="G48" s="185">
        <v>4605</v>
      </c>
      <c r="H48" s="251">
        <f t="shared" si="1"/>
        <v>0.45716271220093319</v>
      </c>
      <c r="I48" s="186" t="s">
        <v>290</v>
      </c>
      <c r="J48" s="138"/>
    </row>
    <row r="49" spans="1:11" ht="12.75" customHeight="1" x14ac:dyDescent="0.2">
      <c r="A49" s="317"/>
      <c r="B49" s="318"/>
      <c r="C49" s="328">
        <v>2021000700</v>
      </c>
      <c r="D49" s="538">
        <v>2310</v>
      </c>
      <c r="E49" s="482"/>
      <c r="F49" s="541">
        <v>492</v>
      </c>
      <c r="G49" s="331">
        <v>442</v>
      </c>
      <c r="H49" s="477"/>
      <c r="I49" s="319" t="s">
        <v>408</v>
      </c>
      <c r="J49" s="138"/>
    </row>
    <row r="50" spans="1:11" ht="12.75" customHeight="1" thickBot="1" x14ac:dyDescent="0.25">
      <c r="A50" s="144"/>
      <c r="B50" s="145"/>
      <c r="C50" s="170">
        <v>2020001800</v>
      </c>
      <c r="D50" s="146">
        <v>2321</v>
      </c>
      <c r="E50" s="272">
        <v>200</v>
      </c>
      <c r="F50" s="272">
        <v>200</v>
      </c>
      <c r="G50" s="173">
        <v>55</v>
      </c>
      <c r="H50" s="251">
        <f t="shared" si="1"/>
        <v>0.27500000000000002</v>
      </c>
      <c r="I50" s="174" t="s">
        <v>135</v>
      </c>
      <c r="J50" s="138"/>
    </row>
    <row r="51" spans="1:11" ht="12.75" customHeight="1" thickTop="1" x14ac:dyDescent="0.2">
      <c r="A51" s="190"/>
      <c r="B51" s="191"/>
      <c r="C51" s="191"/>
      <c r="D51" s="192"/>
      <c r="E51" s="162">
        <f>SUM(E12:E50)</f>
        <v>25706</v>
      </c>
      <c r="F51" s="162">
        <f>SUM(F12:F50)</f>
        <v>73480</v>
      </c>
      <c r="G51" s="193">
        <f>SUM(G12:G50)</f>
        <v>53003</v>
      </c>
      <c r="H51" s="251">
        <f t="shared" si="1"/>
        <v>0.7213255307566685</v>
      </c>
      <c r="I51" s="195"/>
      <c r="J51" s="175"/>
    </row>
    <row r="52" spans="1:11" ht="12.75" customHeight="1" x14ac:dyDescent="0.2">
      <c r="A52" s="133"/>
      <c r="B52" s="164"/>
      <c r="C52" s="164"/>
      <c r="D52" s="164"/>
      <c r="H52" s="196"/>
      <c r="I52" s="167"/>
      <c r="J52" s="175"/>
    </row>
    <row r="53" spans="1:11" ht="12.75" customHeight="1" x14ac:dyDescent="0.2">
      <c r="A53" s="133"/>
      <c r="B53" s="197" t="s">
        <v>136</v>
      </c>
      <c r="C53" s="197"/>
      <c r="D53" s="164"/>
      <c r="H53" s="196"/>
      <c r="I53" s="167"/>
      <c r="J53" s="175"/>
    </row>
    <row r="54" spans="1:11" ht="12.75" customHeight="1" x14ac:dyDescent="0.2">
      <c r="A54" s="225" t="s">
        <v>409</v>
      </c>
      <c r="B54" s="145"/>
      <c r="C54" s="170">
        <v>5030000000</v>
      </c>
      <c r="D54" s="146">
        <v>3111</v>
      </c>
      <c r="E54" s="271">
        <v>1620</v>
      </c>
      <c r="F54" s="271">
        <v>1620</v>
      </c>
      <c r="G54" s="149">
        <v>1082</v>
      </c>
      <c r="H54" s="251">
        <f>G54/F54</f>
        <v>0.66790123456790118</v>
      </c>
      <c r="I54" s="151" t="s">
        <v>410</v>
      </c>
      <c r="J54" s="138"/>
      <c r="K54" s="196"/>
    </row>
    <row r="55" spans="1:11" ht="12.75" customHeight="1" x14ac:dyDescent="0.2">
      <c r="A55" s="144"/>
      <c r="B55" s="145"/>
      <c r="C55" s="170">
        <v>2022050300</v>
      </c>
      <c r="D55" s="146">
        <v>3111</v>
      </c>
      <c r="E55" s="272">
        <v>100</v>
      </c>
      <c r="F55" s="272">
        <v>100</v>
      </c>
      <c r="G55" s="173">
        <v>0</v>
      </c>
      <c r="H55" s="251">
        <f t="shared" ref="H55:H147" si="3">G55/F55</f>
        <v>0</v>
      </c>
      <c r="I55" s="174" t="s">
        <v>137</v>
      </c>
      <c r="J55" s="138"/>
    </row>
    <row r="56" spans="1:11" ht="12.75" customHeight="1" x14ac:dyDescent="0.2">
      <c r="A56" s="144"/>
      <c r="B56" s="145"/>
      <c r="C56" s="170">
        <v>2024050300</v>
      </c>
      <c r="D56" s="146">
        <v>3111</v>
      </c>
      <c r="E56" s="272"/>
      <c r="F56" s="440">
        <v>50</v>
      </c>
      <c r="G56" s="329">
        <v>86</v>
      </c>
      <c r="H56" s="251"/>
      <c r="I56" s="563" t="s">
        <v>342</v>
      </c>
      <c r="J56" s="138"/>
    </row>
    <row r="57" spans="1:11" ht="12.75" customHeight="1" x14ac:dyDescent="0.2">
      <c r="A57" s="478"/>
      <c r="B57" s="479"/>
      <c r="C57" s="480"/>
      <c r="D57" s="481">
        <v>3111</v>
      </c>
      <c r="E57" s="482"/>
      <c r="F57" s="482">
        <v>311</v>
      </c>
      <c r="G57" s="483">
        <v>311</v>
      </c>
      <c r="H57" s="477"/>
      <c r="I57" s="484" t="s">
        <v>376</v>
      </c>
      <c r="J57" s="138"/>
    </row>
    <row r="58" spans="1:11" ht="12.75" customHeight="1" x14ac:dyDescent="0.2">
      <c r="A58" s="144"/>
      <c r="B58" s="145"/>
      <c r="C58" s="170"/>
      <c r="D58" s="146">
        <v>3113</v>
      </c>
      <c r="E58" s="271">
        <v>4650</v>
      </c>
      <c r="F58" s="417">
        <v>4810</v>
      </c>
      <c r="G58" s="149">
        <v>3100</v>
      </c>
      <c r="H58" s="251">
        <f t="shared" si="3"/>
        <v>0.64449064449064453</v>
      </c>
      <c r="I58" s="151" t="s">
        <v>138</v>
      </c>
      <c r="J58" s="138"/>
    </row>
    <row r="59" spans="1:11" ht="12.75" customHeight="1" x14ac:dyDescent="0.2">
      <c r="A59" s="323"/>
      <c r="B59" s="479"/>
      <c r="C59" s="480"/>
      <c r="D59" s="481">
        <v>3113</v>
      </c>
      <c r="E59" s="482"/>
      <c r="F59" s="482">
        <v>654</v>
      </c>
      <c r="G59" s="485">
        <v>0</v>
      </c>
      <c r="H59" s="477"/>
      <c r="I59" s="484" t="s">
        <v>315</v>
      </c>
      <c r="J59" s="138"/>
    </row>
    <row r="60" spans="1:11" ht="12.75" customHeight="1" x14ac:dyDescent="0.2">
      <c r="A60" s="198"/>
      <c r="B60" s="145"/>
      <c r="C60" s="170"/>
      <c r="D60" s="146">
        <v>3113</v>
      </c>
      <c r="E60" s="271">
        <v>35</v>
      </c>
      <c r="F60" s="271">
        <v>35</v>
      </c>
      <c r="G60" s="149">
        <v>17</v>
      </c>
      <c r="H60" s="251">
        <f t="shared" si="3"/>
        <v>0.48571428571428571</v>
      </c>
      <c r="I60" s="151" t="s">
        <v>139</v>
      </c>
      <c r="J60" s="138"/>
    </row>
    <row r="61" spans="1:11" ht="12.75" customHeight="1" x14ac:dyDescent="0.2">
      <c r="A61" s="420"/>
      <c r="B61" s="145"/>
      <c r="C61" s="170">
        <v>2025000020</v>
      </c>
      <c r="D61" s="146">
        <v>3113</v>
      </c>
      <c r="E61" s="272"/>
      <c r="F61" s="419">
        <v>157</v>
      </c>
      <c r="G61" s="173">
        <v>121</v>
      </c>
      <c r="H61" s="251">
        <f t="shared" si="3"/>
        <v>0.77070063694267521</v>
      </c>
      <c r="I61" s="174" t="s">
        <v>343</v>
      </c>
      <c r="J61" s="138"/>
    </row>
    <row r="62" spans="1:11" ht="12.75" customHeight="1" x14ac:dyDescent="0.2">
      <c r="A62" s="144"/>
      <c r="B62" s="145"/>
      <c r="C62" s="170"/>
      <c r="D62" s="146">
        <v>3231</v>
      </c>
      <c r="E62" s="271">
        <v>1100</v>
      </c>
      <c r="F62" s="271">
        <v>1100</v>
      </c>
      <c r="G62" s="149">
        <v>733</v>
      </c>
      <c r="H62" s="251">
        <f t="shared" si="3"/>
        <v>0.66636363636363638</v>
      </c>
      <c r="I62" s="151" t="s">
        <v>140</v>
      </c>
      <c r="J62" s="138"/>
    </row>
    <row r="63" spans="1:11" ht="12.75" customHeight="1" x14ac:dyDescent="0.2">
      <c r="A63" s="168"/>
      <c r="B63" s="139"/>
      <c r="C63" s="176"/>
      <c r="D63" s="177">
        <v>3231</v>
      </c>
      <c r="E63" s="272">
        <v>600</v>
      </c>
      <c r="F63" s="419">
        <v>0</v>
      </c>
      <c r="G63" s="178">
        <v>0</v>
      </c>
      <c r="H63" s="251" t="s">
        <v>73</v>
      </c>
      <c r="I63" s="180" t="s">
        <v>141</v>
      </c>
      <c r="J63" s="138"/>
    </row>
    <row r="64" spans="1:11" ht="12.75" customHeight="1" x14ac:dyDescent="0.2">
      <c r="A64" s="323"/>
      <c r="B64" s="324"/>
      <c r="C64" s="325">
        <v>2025000022</v>
      </c>
      <c r="D64" s="177">
        <v>3231</v>
      </c>
      <c r="E64" s="475"/>
      <c r="F64" s="486">
        <v>100</v>
      </c>
      <c r="G64" s="326">
        <v>100</v>
      </c>
      <c r="H64" s="477">
        <f t="shared" si="3"/>
        <v>1</v>
      </c>
      <c r="I64" s="327" t="s">
        <v>377</v>
      </c>
      <c r="J64" s="138"/>
    </row>
    <row r="65" spans="1:10" ht="12.75" customHeight="1" x14ac:dyDescent="0.2">
      <c r="A65" s="168"/>
      <c r="B65" s="139"/>
      <c r="C65" s="176">
        <v>2023323100</v>
      </c>
      <c r="D65" s="177">
        <v>3231</v>
      </c>
      <c r="E65" s="272">
        <v>350</v>
      </c>
      <c r="F65" s="272">
        <v>350</v>
      </c>
      <c r="G65" s="178">
        <v>0</v>
      </c>
      <c r="H65" s="251">
        <f t="shared" si="3"/>
        <v>0</v>
      </c>
      <c r="I65" s="180" t="s">
        <v>142</v>
      </c>
      <c r="J65" s="138"/>
    </row>
    <row r="66" spans="1:10" ht="12.75" customHeight="1" x14ac:dyDescent="0.2">
      <c r="A66" s="144"/>
      <c r="B66" s="145"/>
      <c r="C66" s="170"/>
      <c r="D66" s="146">
        <v>3299</v>
      </c>
      <c r="E66" s="271">
        <v>100</v>
      </c>
      <c r="F66" s="271">
        <v>100</v>
      </c>
      <c r="G66" s="149">
        <v>37</v>
      </c>
      <c r="H66" s="251">
        <f t="shared" si="3"/>
        <v>0.37</v>
      </c>
      <c r="I66" s="151" t="s">
        <v>46</v>
      </c>
      <c r="J66" s="138"/>
    </row>
    <row r="67" spans="1:10" ht="12.75" customHeight="1" x14ac:dyDescent="0.2">
      <c r="A67" s="133"/>
      <c r="B67" s="164"/>
      <c r="C67" s="176"/>
      <c r="D67" s="177">
        <v>3319</v>
      </c>
      <c r="E67" s="271">
        <v>50</v>
      </c>
      <c r="F67" s="271">
        <v>50</v>
      </c>
      <c r="G67" s="199">
        <v>29</v>
      </c>
      <c r="H67" s="251">
        <f t="shared" si="3"/>
        <v>0.57999999999999996</v>
      </c>
      <c r="I67" s="169" t="s">
        <v>143</v>
      </c>
      <c r="J67" s="138"/>
    </row>
    <row r="68" spans="1:10" ht="12.75" customHeight="1" x14ac:dyDescent="0.2">
      <c r="A68" s="181"/>
      <c r="B68" s="182"/>
      <c r="C68" s="183"/>
      <c r="D68" s="184">
        <v>3319</v>
      </c>
      <c r="E68" s="271">
        <v>12</v>
      </c>
      <c r="F68" s="418">
        <v>12</v>
      </c>
      <c r="G68" s="329">
        <v>31</v>
      </c>
      <c r="H68" s="251">
        <f t="shared" si="3"/>
        <v>2.5833333333333335</v>
      </c>
      <c r="I68" s="563" t="s">
        <v>144</v>
      </c>
      <c r="J68" s="138"/>
    </row>
    <row r="69" spans="1:10" ht="12.75" customHeight="1" x14ac:dyDescent="0.2">
      <c r="A69" s="181"/>
      <c r="B69" s="182"/>
      <c r="C69" s="183">
        <v>2020331900</v>
      </c>
      <c r="D69" s="184">
        <v>3319</v>
      </c>
      <c r="E69" s="272">
        <v>1925</v>
      </c>
      <c r="F69" s="272">
        <v>1925</v>
      </c>
      <c r="G69" s="178">
        <v>14</v>
      </c>
      <c r="H69" s="251">
        <f t="shared" si="3"/>
        <v>7.2727272727272727E-3</v>
      </c>
      <c r="I69" s="180" t="s">
        <v>271</v>
      </c>
      <c r="J69" s="138"/>
    </row>
    <row r="70" spans="1:10" ht="12.75" customHeight="1" x14ac:dyDescent="0.2">
      <c r="A70" s="144"/>
      <c r="B70" s="145"/>
      <c r="C70" s="170">
        <v>2023000300</v>
      </c>
      <c r="D70" s="146">
        <v>3322</v>
      </c>
      <c r="E70" s="271">
        <v>340</v>
      </c>
      <c r="F70" s="271">
        <v>473</v>
      </c>
      <c r="G70" s="199">
        <v>141</v>
      </c>
      <c r="H70" s="251">
        <f t="shared" si="3"/>
        <v>0.29809725158562367</v>
      </c>
      <c r="I70" s="169" t="s">
        <v>266</v>
      </c>
      <c r="J70" s="138"/>
    </row>
    <row r="71" spans="1:10" ht="12.75" customHeight="1" x14ac:dyDescent="0.2">
      <c r="A71" s="478"/>
      <c r="B71" s="479"/>
      <c r="C71" s="480">
        <v>2025000031</v>
      </c>
      <c r="D71" s="481">
        <v>3322</v>
      </c>
      <c r="E71" s="482"/>
      <c r="F71" s="476">
        <v>20</v>
      </c>
      <c r="G71" s="568">
        <v>55</v>
      </c>
      <c r="H71" s="477">
        <f t="shared" si="3"/>
        <v>2.75</v>
      </c>
      <c r="I71" s="569" t="s">
        <v>378</v>
      </c>
      <c r="J71" s="138"/>
    </row>
    <row r="72" spans="1:10" ht="12.75" customHeight="1" x14ac:dyDescent="0.2">
      <c r="A72" s="478"/>
      <c r="B72" s="479"/>
      <c r="C72" s="480">
        <v>2025000010</v>
      </c>
      <c r="D72" s="481">
        <v>3322</v>
      </c>
      <c r="E72" s="482"/>
      <c r="F72" s="482">
        <v>118</v>
      </c>
      <c r="G72" s="487">
        <v>118</v>
      </c>
      <c r="H72" s="477">
        <f t="shared" si="3"/>
        <v>1</v>
      </c>
      <c r="I72" s="488" t="s">
        <v>379</v>
      </c>
      <c r="J72" s="138"/>
    </row>
    <row r="73" spans="1:10" ht="12.75" customHeight="1" x14ac:dyDescent="0.2">
      <c r="A73" s="478"/>
      <c r="B73" s="479"/>
      <c r="C73" s="480">
        <v>34054</v>
      </c>
      <c r="D73" s="481">
        <v>3322</v>
      </c>
      <c r="E73" s="482"/>
      <c r="F73" s="482">
        <v>1360</v>
      </c>
      <c r="G73" s="542">
        <v>660</v>
      </c>
      <c r="H73" s="477">
        <f t="shared" si="3"/>
        <v>0.48529411764705882</v>
      </c>
      <c r="I73" s="543" t="s">
        <v>420</v>
      </c>
      <c r="J73" s="138"/>
    </row>
    <row r="74" spans="1:10" ht="12.75" customHeight="1" x14ac:dyDescent="0.2">
      <c r="A74" s="144"/>
      <c r="B74" s="145"/>
      <c r="C74" s="170"/>
      <c r="D74" s="146">
        <v>3322</v>
      </c>
      <c r="E74" s="271">
        <v>1000</v>
      </c>
      <c r="F74" s="271">
        <v>1000</v>
      </c>
      <c r="G74" s="149">
        <v>625</v>
      </c>
      <c r="H74" s="251">
        <f t="shared" si="3"/>
        <v>0.625</v>
      </c>
      <c r="I74" s="151" t="s">
        <v>256</v>
      </c>
      <c r="J74" s="175"/>
    </row>
    <row r="75" spans="1:10" ht="12.75" customHeight="1" x14ac:dyDescent="0.2">
      <c r="A75" s="340"/>
      <c r="B75" s="335"/>
      <c r="C75" s="436">
        <v>2025000011</v>
      </c>
      <c r="D75" s="333">
        <v>3322</v>
      </c>
      <c r="E75" s="341"/>
      <c r="F75" s="341">
        <v>500</v>
      </c>
      <c r="G75" s="437">
        <v>451</v>
      </c>
      <c r="H75" s="334">
        <f t="shared" si="3"/>
        <v>0.90200000000000002</v>
      </c>
      <c r="I75" s="338" t="s">
        <v>351</v>
      </c>
      <c r="J75" s="175"/>
    </row>
    <row r="76" spans="1:10" ht="12.75" customHeight="1" x14ac:dyDescent="0.2">
      <c r="A76" s="144"/>
      <c r="B76" s="145"/>
      <c r="C76" s="170"/>
      <c r="D76" s="146">
        <v>3341</v>
      </c>
      <c r="E76" s="271">
        <v>10</v>
      </c>
      <c r="F76" s="271">
        <v>10</v>
      </c>
      <c r="G76" s="149">
        <v>0</v>
      </c>
      <c r="H76" s="251">
        <f t="shared" si="3"/>
        <v>0</v>
      </c>
      <c r="I76" s="151" t="s">
        <v>145</v>
      </c>
      <c r="J76" s="138"/>
    </row>
    <row r="77" spans="1:10" ht="12.75" customHeight="1" x14ac:dyDescent="0.2">
      <c r="A77" s="181"/>
      <c r="B77" s="182"/>
      <c r="C77" s="183"/>
      <c r="D77" s="184">
        <v>3349</v>
      </c>
      <c r="E77" s="271">
        <v>210</v>
      </c>
      <c r="F77" s="271">
        <v>210</v>
      </c>
      <c r="G77" s="188">
        <v>137</v>
      </c>
      <c r="H77" s="251">
        <f t="shared" si="3"/>
        <v>0.65238095238095239</v>
      </c>
      <c r="I77" s="189" t="s">
        <v>146</v>
      </c>
      <c r="J77" s="175"/>
    </row>
    <row r="78" spans="1:10" ht="12.75" customHeight="1" x14ac:dyDescent="0.2">
      <c r="A78" s="200"/>
      <c r="B78" s="201">
        <v>3392</v>
      </c>
      <c r="C78" s="202"/>
      <c r="D78" s="203">
        <v>3392</v>
      </c>
      <c r="E78" s="271">
        <v>8000</v>
      </c>
      <c r="F78" s="417">
        <v>9053</v>
      </c>
      <c r="G78" s="172">
        <v>5424</v>
      </c>
      <c r="H78" s="251">
        <f t="shared" si="3"/>
        <v>0.59913840715784827</v>
      </c>
      <c r="I78" s="151" t="s">
        <v>272</v>
      </c>
      <c r="J78" s="138"/>
    </row>
    <row r="79" spans="1:10" ht="12.75" customHeight="1" x14ac:dyDescent="0.2">
      <c r="A79" s="200"/>
      <c r="B79" s="204"/>
      <c r="C79" s="202">
        <v>2022331400</v>
      </c>
      <c r="D79" s="203">
        <v>3392</v>
      </c>
      <c r="E79" s="272">
        <v>3000</v>
      </c>
      <c r="F79" s="272">
        <v>3000</v>
      </c>
      <c r="G79" s="172">
        <v>2231</v>
      </c>
      <c r="H79" s="251">
        <f t="shared" si="3"/>
        <v>0.7436666666666667</v>
      </c>
      <c r="I79" s="174" t="s">
        <v>147</v>
      </c>
      <c r="J79" s="138"/>
    </row>
    <row r="80" spans="1:10" ht="12.75" customHeight="1" x14ac:dyDescent="0.2">
      <c r="A80" s="200"/>
      <c r="B80" s="201"/>
      <c r="C80" s="202">
        <v>4124000000</v>
      </c>
      <c r="D80" s="203">
        <v>3392</v>
      </c>
      <c r="E80" s="271">
        <v>800</v>
      </c>
      <c r="F80" s="271">
        <v>800</v>
      </c>
      <c r="G80" s="172">
        <v>315</v>
      </c>
      <c r="H80" s="251">
        <f t="shared" si="3"/>
        <v>0.39374999999999999</v>
      </c>
      <c r="I80" s="151" t="s">
        <v>148</v>
      </c>
      <c r="J80" s="138"/>
    </row>
    <row r="81" spans="1:10" ht="12.75" customHeight="1" x14ac:dyDescent="0.2">
      <c r="A81" s="200"/>
      <c r="B81" s="201"/>
      <c r="C81" s="202">
        <v>5600000000</v>
      </c>
      <c r="D81" s="203">
        <v>3392</v>
      </c>
      <c r="E81" s="271">
        <v>88</v>
      </c>
      <c r="F81" s="271">
        <v>88</v>
      </c>
      <c r="G81" s="172">
        <v>47</v>
      </c>
      <c r="H81" s="251">
        <f t="shared" si="3"/>
        <v>0.53409090909090906</v>
      </c>
      <c r="I81" s="151" t="s">
        <v>149</v>
      </c>
      <c r="J81" s="138"/>
    </row>
    <row r="82" spans="1:10" ht="12.75" customHeight="1" x14ac:dyDescent="0.2">
      <c r="A82" s="200"/>
      <c r="B82" s="201"/>
      <c r="C82" s="202">
        <v>5600000000</v>
      </c>
      <c r="D82" s="203">
        <v>3392</v>
      </c>
      <c r="E82" s="271">
        <v>50</v>
      </c>
      <c r="F82" s="271">
        <v>50</v>
      </c>
      <c r="G82" s="172">
        <v>8</v>
      </c>
      <c r="H82" s="251">
        <f t="shared" si="3"/>
        <v>0.16</v>
      </c>
      <c r="I82" s="151" t="s">
        <v>150</v>
      </c>
      <c r="J82" s="138"/>
    </row>
    <row r="83" spans="1:10" ht="12.75" customHeight="1" x14ac:dyDescent="0.2">
      <c r="A83" s="200"/>
      <c r="B83" s="201"/>
      <c r="C83" s="202">
        <v>5600000000</v>
      </c>
      <c r="D83" s="203">
        <v>3392</v>
      </c>
      <c r="E83" s="271">
        <v>50</v>
      </c>
      <c r="F83" s="271">
        <v>50</v>
      </c>
      <c r="G83" s="172"/>
      <c r="H83" s="251">
        <f t="shared" si="3"/>
        <v>0</v>
      </c>
      <c r="I83" s="151" t="s">
        <v>279</v>
      </c>
      <c r="J83" s="138"/>
    </row>
    <row r="84" spans="1:10" ht="12.75" customHeight="1" x14ac:dyDescent="0.2">
      <c r="A84" s="200"/>
      <c r="B84" s="201"/>
      <c r="C84" s="205">
        <v>2025000005</v>
      </c>
      <c r="D84" s="203">
        <v>3392</v>
      </c>
      <c r="E84" s="271">
        <v>1990</v>
      </c>
      <c r="F84" s="440">
        <v>2770</v>
      </c>
      <c r="G84" s="329">
        <v>2983</v>
      </c>
      <c r="H84" s="251">
        <f t="shared" si="3"/>
        <v>1.0768953068592058</v>
      </c>
      <c r="I84" s="563" t="s">
        <v>151</v>
      </c>
      <c r="J84" s="138"/>
    </row>
    <row r="85" spans="1:10" ht="12.75" customHeight="1" x14ac:dyDescent="0.2">
      <c r="A85" s="200"/>
      <c r="B85" s="201"/>
      <c r="C85" s="205">
        <v>2025000035</v>
      </c>
      <c r="D85" s="203">
        <v>3392</v>
      </c>
      <c r="E85" s="271"/>
      <c r="F85" s="417">
        <v>24</v>
      </c>
      <c r="G85" s="172"/>
      <c r="H85" s="251"/>
      <c r="I85" s="151" t="s">
        <v>386</v>
      </c>
      <c r="J85" s="138"/>
    </row>
    <row r="86" spans="1:10" ht="12.75" customHeight="1" x14ac:dyDescent="0.2">
      <c r="A86" s="200"/>
      <c r="B86" s="201"/>
      <c r="C86" s="205">
        <v>2025000032</v>
      </c>
      <c r="D86" s="203">
        <v>3392</v>
      </c>
      <c r="E86" s="271"/>
      <c r="F86" s="417">
        <v>120</v>
      </c>
      <c r="G86" s="172">
        <v>120</v>
      </c>
      <c r="H86" s="251"/>
      <c r="I86" s="151" t="s">
        <v>385</v>
      </c>
      <c r="J86" s="138"/>
    </row>
    <row r="87" spans="1:10" ht="12.75" customHeight="1" x14ac:dyDescent="0.2">
      <c r="A87" s="546"/>
      <c r="B87" s="547"/>
      <c r="C87" s="548">
        <v>2025000033</v>
      </c>
      <c r="D87" s="549">
        <v>3392</v>
      </c>
      <c r="E87" s="482"/>
      <c r="F87" s="482">
        <v>150</v>
      </c>
      <c r="G87" s="483">
        <v>104</v>
      </c>
      <c r="H87" s="477"/>
      <c r="I87" s="484" t="s">
        <v>415</v>
      </c>
      <c r="J87" s="138"/>
    </row>
    <row r="88" spans="1:10" ht="12.75" customHeight="1" x14ac:dyDescent="0.2">
      <c r="A88" s="200"/>
      <c r="B88" s="201"/>
      <c r="C88" s="205">
        <v>2024059600</v>
      </c>
      <c r="D88" s="203">
        <v>3392</v>
      </c>
      <c r="E88" s="271">
        <v>500</v>
      </c>
      <c r="F88" s="417">
        <v>160</v>
      </c>
      <c r="G88" s="172">
        <v>108</v>
      </c>
      <c r="H88" s="251">
        <f t="shared" si="3"/>
        <v>0.67500000000000004</v>
      </c>
      <c r="I88" s="151" t="s">
        <v>361</v>
      </c>
      <c r="J88" s="138"/>
    </row>
    <row r="89" spans="1:10" ht="12.75" customHeight="1" x14ac:dyDescent="0.2">
      <c r="A89" s="442"/>
      <c r="B89" s="443"/>
      <c r="C89" s="444">
        <v>2025000015</v>
      </c>
      <c r="D89" s="445">
        <v>3392</v>
      </c>
      <c r="E89" s="341"/>
      <c r="F89" s="446">
        <v>140</v>
      </c>
      <c r="G89" s="428">
        <v>0</v>
      </c>
      <c r="H89" s="334">
        <f t="shared" si="3"/>
        <v>0</v>
      </c>
      <c r="I89" s="338" t="s">
        <v>362</v>
      </c>
      <c r="J89" s="138"/>
    </row>
    <row r="90" spans="1:10" ht="12.75" customHeight="1" x14ac:dyDescent="0.2">
      <c r="A90" s="200"/>
      <c r="B90" s="201"/>
      <c r="C90" s="205">
        <v>4118000000</v>
      </c>
      <c r="D90" s="203">
        <v>3392</v>
      </c>
      <c r="E90" s="271">
        <v>230</v>
      </c>
      <c r="F90" s="271">
        <v>230</v>
      </c>
      <c r="G90" s="172">
        <v>182</v>
      </c>
      <c r="H90" s="251">
        <f t="shared" si="3"/>
        <v>0.79130434782608694</v>
      </c>
      <c r="I90" s="151" t="s">
        <v>152</v>
      </c>
      <c r="J90" s="138"/>
    </row>
    <row r="91" spans="1:10" ht="12.75" customHeight="1" x14ac:dyDescent="0.2">
      <c r="A91" s="200"/>
      <c r="B91" s="201"/>
      <c r="C91" s="205">
        <v>4126000000</v>
      </c>
      <c r="D91" s="203">
        <v>3392</v>
      </c>
      <c r="E91" s="271">
        <v>230</v>
      </c>
      <c r="F91" s="271">
        <v>230</v>
      </c>
      <c r="G91" s="172">
        <v>0</v>
      </c>
      <c r="H91" s="251">
        <f t="shared" si="3"/>
        <v>0</v>
      </c>
      <c r="I91" s="151" t="s">
        <v>153</v>
      </c>
      <c r="J91" s="138"/>
    </row>
    <row r="92" spans="1:10" ht="12.75" customHeight="1" x14ac:dyDescent="0.2">
      <c r="A92" s="200"/>
      <c r="B92" s="201"/>
      <c r="C92" s="205">
        <v>4115000000</v>
      </c>
      <c r="D92" s="203">
        <v>3392</v>
      </c>
      <c r="E92" s="271">
        <v>250</v>
      </c>
      <c r="F92" s="440">
        <v>400</v>
      </c>
      <c r="G92" s="329">
        <v>450</v>
      </c>
      <c r="H92" s="251">
        <f t="shared" si="3"/>
        <v>1.125</v>
      </c>
      <c r="I92" s="563" t="s">
        <v>154</v>
      </c>
      <c r="J92" s="138"/>
    </row>
    <row r="93" spans="1:10" ht="12.75" customHeight="1" x14ac:dyDescent="0.2">
      <c r="A93" s="200"/>
      <c r="B93" s="201"/>
      <c r="C93" s="205">
        <v>2024339200</v>
      </c>
      <c r="D93" s="203">
        <v>3392</v>
      </c>
      <c r="E93" s="271">
        <v>80</v>
      </c>
      <c r="F93" s="271">
        <v>80</v>
      </c>
      <c r="G93" s="172">
        <v>0</v>
      </c>
      <c r="H93" s="251">
        <f t="shared" si="3"/>
        <v>0</v>
      </c>
      <c r="I93" s="151" t="s">
        <v>155</v>
      </c>
      <c r="J93" s="138"/>
    </row>
    <row r="94" spans="1:10" ht="12.75" customHeight="1" x14ac:dyDescent="0.2">
      <c r="A94" s="430"/>
      <c r="B94" s="431"/>
      <c r="C94" s="432">
        <v>2023214100</v>
      </c>
      <c r="D94" s="433">
        <v>3392</v>
      </c>
      <c r="E94" s="341"/>
      <c r="F94" s="441"/>
      <c r="G94" s="441">
        <v>15</v>
      </c>
      <c r="H94" s="334"/>
      <c r="I94" s="570" t="s">
        <v>348</v>
      </c>
      <c r="J94" s="138"/>
    </row>
    <row r="95" spans="1:10" ht="12.75" customHeight="1" x14ac:dyDescent="0.2">
      <c r="A95" s="168"/>
      <c r="B95" s="139"/>
      <c r="C95" s="176"/>
      <c r="D95" s="177">
        <v>3399</v>
      </c>
      <c r="E95" s="271">
        <v>130</v>
      </c>
      <c r="F95" s="271">
        <v>130</v>
      </c>
      <c r="G95" s="206">
        <v>52</v>
      </c>
      <c r="H95" s="251">
        <f t="shared" si="3"/>
        <v>0.4</v>
      </c>
      <c r="I95" s="167" t="s">
        <v>156</v>
      </c>
      <c r="J95" s="138"/>
    </row>
    <row r="96" spans="1:10" ht="12.75" customHeight="1" x14ac:dyDescent="0.2">
      <c r="A96" s="168"/>
      <c r="B96" s="139"/>
      <c r="C96" s="176"/>
      <c r="D96" s="177">
        <v>3399</v>
      </c>
      <c r="E96" s="271">
        <v>60</v>
      </c>
      <c r="F96" s="418">
        <v>60</v>
      </c>
      <c r="G96" s="329">
        <v>87</v>
      </c>
      <c r="H96" s="251">
        <f t="shared" si="3"/>
        <v>1.45</v>
      </c>
      <c r="I96" s="571" t="s">
        <v>157</v>
      </c>
      <c r="J96" s="138"/>
    </row>
    <row r="97" spans="1:10" ht="12.75" customHeight="1" x14ac:dyDescent="0.2">
      <c r="A97" s="144"/>
      <c r="B97" s="145"/>
      <c r="C97" s="170"/>
      <c r="D97" s="146">
        <v>3399</v>
      </c>
      <c r="E97" s="271">
        <v>100</v>
      </c>
      <c r="F97" s="271">
        <v>100</v>
      </c>
      <c r="G97" s="206">
        <v>70</v>
      </c>
      <c r="H97" s="251">
        <f t="shared" si="3"/>
        <v>0.7</v>
      </c>
      <c r="I97" s="167" t="s">
        <v>158</v>
      </c>
      <c r="J97" s="138"/>
    </row>
    <row r="98" spans="1:10" ht="12.75" customHeight="1" x14ac:dyDescent="0.2">
      <c r="A98" s="144"/>
      <c r="B98" s="145"/>
      <c r="C98" s="170"/>
      <c r="D98" s="146">
        <v>3399</v>
      </c>
      <c r="E98" s="271">
        <v>65</v>
      </c>
      <c r="F98" s="271">
        <v>65</v>
      </c>
      <c r="G98" s="149">
        <v>0</v>
      </c>
      <c r="H98" s="251">
        <f t="shared" si="3"/>
        <v>0</v>
      </c>
      <c r="I98" s="151" t="s">
        <v>159</v>
      </c>
      <c r="J98" s="138"/>
    </row>
    <row r="99" spans="1:10" ht="12.75" customHeight="1" x14ac:dyDescent="0.2">
      <c r="A99" s="144"/>
      <c r="B99" s="145"/>
      <c r="C99" s="170">
        <v>5320000000</v>
      </c>
      <c r="D99" s="146">
        <v>3412</v>
      </c>
      <c r="E99" s="271">
        <v>90</v>
      </c>
      <c r="F99" s="271">
        <v>90</v>
      </c>
      <c r="G99" s="172">
        <v>45</v>
      </c>
      <c r="H99" s="251">
        <f t="shared" si="3"/>
        <v>0.5</v>
      </c>
      <c r="I99" s="151" t="s">
        <v>160</v>
      </c>
      <c r="J99" s="187"/>
    </row>
    <row r="100" spans="1:10" ht="12.75" customHeight="1" x14ac:dyDescent="0.2">
      <c r="A100" s="144"/>
      <c r="B100" s="145"/>
      <c r="C100" s="170">
        <v>5300000000</v>
      </c>
      <c r="D100" s="146">
        <v>3412</v>
      </c>
      <c r="E100" s="271">
        <v>1300</v>
      </c>
      <c r="F100" s="271">
        <v>1300</v>
      </c>
      <c r="G100" s="172">
        <v>748</v>
      </c>
      <c r="H100" s="251">
        <f t="shared" si="3"/>
        <v>0.57538461538461538</v>
      </c>
      <c r="I100" s="151" t="s">
        <v>161</v>
      </c>
      <c r="J100" s="207"/>
    </row>
    <row r="101" spans="1:10" ht="12.75" customHeight="1" x14ac:dyDescent="0.2">
      <c r="A101" s="144"/>
      <c r="B101" s="145"/>
      <c r="C101" s="170">
        <v>2024002800</v>
      </c>
      <c r="D101" s="146">
        <v>3412</v>
      </c>
      <c r="E101" s="421">
        <v>250</v>
      </c>
      <c r="F101" s="424">
        <v>300</v>
      </c>
      <c r="G101" s="422">
        <v>285</v>
      </c>
      <c r="H101" s="251">
        <f t="shared" si="3"/>
        <v>0.95</v>
      </c>
      <c r="I101" s="423" t="s">
        <v>285</v>
      </c>
      <c r="J101" s="207"/>
    </row>
    <row r="102" spans="1:10" ht="12.75" customHeight="1" x14ac:dyDescent="0.2">
      <c r="A102" s="144"/>
      <c r="B102" s="145"/>
      <c r="C102" s="170">
        <v>2023001200</v>
      </c>
      <c r="D102" s="146">
        <v>3412</v>
      </c>
      <c r="E102" s="271">
        <v>75</v>
      </c>
      <c r="F102" s="271">
        <v>75</v>
      </c>
      <c r="G102" s="172">
        <v>21</v>
      </c>
      <c r="H102" s="251">
        <f t="shared" si="3"/>
        <v>0.28000000000000003</v>
      </c>
      <c r="I102" s="151" t="s">
        <v>280</v>
      </c>
      <c r="J102" s="207"/>
    </row>
    <row r="103" spans="1:10" ht="12.75" customHeight="1" x14ac:dyDescent="0.2">
      <c r="A103" s="144"/>
      <c r="B103" s="145"/>
      <c r="C103" s="170">
        <v>2024053000</v>
      </c>
      <c r="D103" s="146">
        <v>3412</v>
      </c>
      <c r="E103" s="272">
        <v>1000</v>
      </c>
      <c r="F103" s="419">
        <v>0</v>
      </c>
      <c r="G103" s="173">
        <v>0</v>
      </c>
      <c r="H103" s="251" t="e">
        <f t="shared" si="3"/>
        <v>#DIV/0!</v>
      </c>
      <c r="I103" s="174" t="s">
        <v>281</v>
      </c>
      <c r="J103" s="207"/>
    </row>
    <row r="104" spans="1:10" ht="12.75" customHeight="1" x14ac:dyDescent="0.2">
      <c r="A104" s="144"/>
      <c r="B104" s="145"/>
      <c r="C104" s="170">
        <v>7400000000</v>
      </c>
      <c r="D104" s="146">
        <v>3412</v>
      </c>
      <c r="E104" s="271">
        <v>300</v>
      </c>
      <c r="F104" s="271">
        <v>300</v>
      </c>
      <c r="G104" s="172">
        <v>236</v>
      </c>
      <c r="H104" s="251">
        <f t="shared" si="3"/>
        <v>0.78666666666666663</v>
      </c>
      <c r="I104" s="151" t="s">
        <v>52</v>
      </c>
      <c r="J104" s="175"/>
    </row>
    <row r="105" spans="1:10" ht="12.75" customHeight="1" x14ac:dyDescent="0.2">
      <c r="A105" s="144"/>
      <c r="B105" s="145"/>
      <c r="C105" s="170">
        <v>5310000000</v>
      </c>
      <c r="D105" s="146">
        <v>3412</v>
      </c>
      <c r="E105" s="271">
        <v>250</v>
      </c>
      <c r="F105" s="271">
        <v>250</v>
      </c>
      <c r="G105" s="172">
        <v>129</v>
      </c>
      <c r="H105" s="251">
        <f t="shared" si="3"/>
        <v>0.51600000000000001</v>
      </c>
      <c r="I105" s="151" t="s">
        <v>162</v>
      </c>
      <c r="J105" s="138"/>
    </row>
    <row r="106" spans="1:10" ht="12.75" customHeight="1" x14ac:dyDescent="0.2">
      <c r="A106" s="317"/>
      <c r="B106" s="318"/>
      <c r="C106" s="328">
        <v>2020002200</v>
      </c>
      <c r="D106" s="425">
        <v>3412</v>
      </c>
      <c r="E106" s="341"/>
      <c r="F106" s="341"/>
      <c r="G106" s="331">
        <v>-16</v>
      </c>
      <c r="H106" s="334"/>
      <c r="I106" s="319" t="s">
        <v>363</v>
      </c>
      <c r="J106" s="138"/>
    </row>
    <row r="107" spans="1:10" ht="12.75" customHeight="1" x14ac:dyDescent="0.2">
      <c r="A107" s="317"/>
      <c r="B107" s="318"/>
      <c r="C107" s="328">
        <v>2023000500</v>
      </c>
      <c r="D107" s="184">
        <v>3412</v>
      </c>
      <c r="E107" s="271"/>
      <c r="F107" s="418"/>
      <c r="G107" s="330">
        <v>9</v>
      </c>
      <c r="H107" s="251"/>
      <c r="I107" s="567" t="s">
        <v>313</v>
      </c>
      <c r="J107" s="138"/>
    </row>
    <row r="108" spans="1:10" ht="12.75" customHeight="1" x14ac:dyDescent="0.2">
      <c r="A108" s="317"/>
      <c r="B108" s="318"/>
      <c r="C108" s="328">
        <v>2023000500</v>
      </c>
      <c r="D108" s="184">
        <v>3412</v>
      </c>
      <c r="E108" s="272"/>
      <c r="F108" s="272">
        <v>3524</v>
      </c>
      <c r="G108" s="416">
        <v>3470</v>
      </c>
      <c r="H108" s="251"/>
      <c r="I108" s="322" t="s">
        <v>314</v>
      </c>
      <c r="J108" s="138"/>
    </row>
    <row r="109" spans="1:10" ht="12.75" customHeight="1" x14ac:dyDescent="0.2">
      <c r="A109" s="317"/>
      <c r="B109" s="318"/>
      <c r="C109" s="328">
        <v>2023003400</v>
      </c>
      <c r="D109" s="184">
        <v>3412</v>
      </c>
      <c r="E109" s="272"/>
      <c r="F109" s="418">
        <v>13</v>
      </c>
      <c r="G109" s="330">
        <v>25</v>
      </c>
      <c r="H109" s="251"/>
      <c r="I109" s="567" t="s">
        <v>312</v>
      </c>
      <c r="J109" s="138"/>
    </row>
    <row r="110" spans="1:10" ht="12.75" customHeight="1" x14ac:dyDescent="0.2">
      <c r="A110" s="317"/>
      <c r="B110" s="318"/>
      <c r="C110" s="328">
        <v>2020002000</v>
      </c>
      <c r="D110" s="184">
        <v>3412</v>
      </c>
      <c r="E110" s="475"/>
      <c r="F110" s="475">
        <v>76</v>
      </c>
      <c r="G110" s="416">
        <v>0</v>
      </c>
      <c r="H110" s="477"/>
      <c r="I110" s="322" t="s">
        <v>380</v>
      </c>
      <c r="J110" s="138"/>
    </row>
    <row r="111" spans="1:10" ht="12.75" customHeight="1" x14ac:dyDescent="0.2">
      <c r="A111" s="317"/>
      <c r="B111" s="318"/>
      <c r="C111" s="328">
        <v>2025000018</v>
      </c>
      <c r="D111" s="184">
        <v>3412</v>
      </c>
      <c r="E111" s="475"/>
      <c r="F111" s="486">
        <v>0</v>
      </c>
      <c r="G111" s="416">
        <v>0</v>
      </c>
      <c r="H111" s="477"/>
      <c r="I111" s="322" t="s">
        <v>334</v>
      </c>
      <c r="J111" s="138"/>
    </row>
    <row r="112" spans="1:10" ht="12.75" customHeight="1" x14ac:dyDescent="0.2">
      <c r="A112" s="181"/>
      <c r="B112" s="182"/>
      <c r="C112" s="183">
        <v>2025000012</v>
      </c>
      <c r="D112" s="184">
        <v>3412</v>
      </c>
      <c r="E112" s="271">
        <v>200</v>
      </c>
      <c r="F112" s="271">
        <v>200</v>
      </c>
      <c r="G112" s="150">
        <v>200</v>
      </c>
      <c r="H112" s="251">
        <f t="shared" si="3"/>
        <v>1</v>
      </c>
      <c r="I112" s="189" t="s">
        <v>286</v>
      </c>
      <c r="J112" s="138"/>
    </row>
    <row r="113" spans="1:10" ht="12.75" customHeight="1" x14ac:dyDescent="0.2">
      <c r="A113" s="181"/>
      <c r="B113" s="182"/>
      <c r="C113" s="183">
        <v>2024018300</v>
      </c>
      <c r="D113" s="184">
        <v>3412</v>
      </c>
      <c r="E113" s="272">
        <v>375</v>
      </c>
      <c r="F113" s="419">
        <v>0</v>
      </c>
      <c r="G113" s="185">
        <v>0</v>
      </c>
      <c r="H113" s="251" t="e">
        <f t="shared" si="3"/>
        <v>#DIV/0!</v>
      </c>
      <c r="I113" s="186" t="s">
        <v>273</v>
      </c>
      <c r="J113" s="138"/>
    </row>
    <row r="114" spans="1:10" ht="12.75" customHeight="1" x14ac:dyDescent="0.2">
      <c r="A114" s="181"/>
      <c r="B114" s="182"/>
      <c r="C114" s="183">
        <v>2024053100</v>
      </c>
      <c r="D114" s="184">
        <v>3412</v>
      </c>
      <c r="E114" s="272">
        <v>215</v>
      </c>
      <c r="F114" s="419">
        <v>0</v>
      </c>
      <c r="G114" s="185">
        <v>0</v>
      </c>
      <c r="H114" s="251" t="e">
        <f t="shared" si="3"/>
        <v>#DIV/0!</v>
      </c>
      <c r="I114" s="186" t="s">
        <v>163</v>
      </c>
      <c r="J114" s="138"/>
    </row>
    <row r="115" spans="1:10" ht="12.75" customHeight="1" x14ac:dyDescent="0.2">
      <c r="A115" s="181"/>
      <c r="B115" s="182"/>
      <c r="C115" s="183">
        <v>2023053100</v>
      </c>
      <c r="D115" s="184">
        <v>3419</v>
      </c>
      <c r="E115" s="272">
        <v>100</v>
      </c>
      <c r="F115" s="272">
        <v>100</v>
      </c>
      <c r="G115" s="185">
        <v>0</v>
      </c>
      <c r="H115" s="251">
        <f t="shared" si="3"/>
        <v>0</v>
      </c>
      <c r="I115" s="186" t="s">
        <v>164</v>
      </c>
      <c r="J115" s="138"/>
    </row>
    <row r="116" spans="1:10" ht="12.75" customHeight="1" x14ac:dyDescent="0.2">
      <c r="A116" s="208"/>
      <c r="B116" s="182"/>
      <c r="C116" s="183"/>
      <c r="D116" s="184">
        <v>3419</v>
      </c>
      <c r="E116" s="271">
        <v>550</v>
      </c>
      <c r="F116" s="271">
        <v>550</v>
      </c>
      <c r="G116" s="150">
        <v>536</v>
      </c>
      <c r="H116" s="251">
        <f t="shared" si="3"/>
        <v>0.97454545454545449</v>
      </c>
      <c r="I116" s="189" t="s">
        <v>165</v>
      </c>
      <c r="J116" s="138"/>
    </row>
    <row r="117" spans="1:10" ht="12.75" customHeight="1" x14ac:dyDescent="0.2">
      <c r="A117" s="133"/>
      <c r="B117" s="318"/>
      <c r="C117" s="328"/>
      <c r="D117" s="184">
        <v>3419</v>
      </c>
      <c r="E117" s="482"/>
      <c r="F117" s="476"/>
      <c r="G117" s="331">
        <v>250</v>
      </c>
      <c r="H117" s="477"/>
      <c r="I117" s="319" t="s">
        <v>381</v>
      </c>
      <c r="J117" s="138"/>
    </row>
    <row r="118" spans="1:10" ht="12.75" customHeight="1" x14ac:dyDescent="0.2">
      <c r="A118" s="133"/>
      <c r="B118" s="318"/>
      <c r="C118" s="328"/>
      <c r="D118" s="425">
        <v>3419</v>
      </c>
      <c r="E118" s="341"/>
      <c r="F118" s="341">
        <v>85</v>
      </c>
      <c r="G118" s="331">
        <v>85</v>
      </c>
      <c r="H118" s="334"/>
      <c r="I118" s="319" t="s">
        <v>344</v>
      </c>
      <c r="J118" s="138"/>
    </row>
    <row r="119" spans="1:10" ht="12.75" customHeight="1" x14ac:dyDescent="0.2">
      <c r="A119" s="209"/>
      <c r="B119" s="145"/>
      <c r="C119" s="170"/>
      <c r="D119" s="146">
        <v>3419</v>
      </c>
      <c r="E119" s="271">
        <v>90</v>
      </c>
      <c r="F119" s="271">
        <v>90</v>
      </c>
      <c r="G119" s="252">
        <v>90</v>
      </c>
      <c r="H119" s="251">
        <f t="shared" si="3"/>
        <v>1</v>
      </c>
      <c r="I119" s="189" t="s">
        <v>254</v>
      </c>
      <c r="J119" s="138"/>
    </row>
    <row r="120" spans="1:10" ht="12" customHeight="1" x14ac:dyDescent="0.2">
      <c r="A120" s="210"/>
      <c r="B120" s="211"/>
      <c r="C120" s="212"/>
      <c r="D120" s="213">
        <v>3419</v>
      </c>
      <c r="E120" s="271">
        <v>60</v>
      </c>
      <c r="F120" s="271">
        <v>60</v>
      </c>
      <c r="G120" s="252">
        <v>60</v>
      </c>
      <c r="H120" s="251">
        <f t="shared" si="3"/>
        <v>1</v>
      </c>
      <c r="I120" s="214" t="s">
        <v>166</v>
      </c>
      <c r="J120" s="138"/>
    </row>
    <row r="121" spans="1:10" ht="12.75" customHeight="1" x14ac:dyDescent="0.2">
      <c r="A121" s="144"/>
      <c r="B121" s="145"/>
      <c r="C121" s="170"/>
      <c r="D121" s="146">
        <v>3421</v>
      </c>
      <c r="E121" s="271">
        <v>2000</v>
      </c>
      <c r="F121" s="271">
        <v>2000</v>
      </c>
      <c r="G121" s="149">
        <v>1334</v>
      </c>
      <c r="H121" s="251">
        <f t="shared" si="3"/>
        <v>0.66700000000000004</v>
      </c>
      <c r="I121" s="151" t="s">
        <v>167</v>
      </c>
      <c r="J121" s="138"/>
    </row>
    <row r="122" spans="1:10" ht="12.75" customHeight="1" x14ac:dyDescent="0.2">
      <c r="A122" s="144"/>
      <c r="B122" s="145"/>
      <c r="C122" s="170"/>
      <c r="D122" s="146">
        <v>3421</v>
      </c>
      <c r="E122" s="271"/>
      <c r="F122" s="271">
        <v>982</v>
      </c>
      <c r="G122" s="149">
        <v>982</v>
      </c>
      <c r="H122" s="251">
        <f t="shared" si="3"/>
        <v>1</v>
      </c>
      <c r="I122" s="151" t="s">
        <v>315</v>
      </c>
      <c r="J122" s="138"/>
    </row>
    <row r="123" spans="1:10" ht="12.75" customHeight="1" x14ac:dyDescent="0.2">
      <c r="A123" s="144"/>
      <c r="B123" s="145"/>
      <c r="C123" s="170"/>
      <c r="D123" s="146">
        <v>3421</v>
      </c>
      <c r="E123" s="271">
        <v>200</v>
      </c>
      <c r="F123" s="417">
        <v>500</v>
      </c>
      <c r="G123" s="149">
        <v>344</v>
      </c>
      <c r="H123" s="251">
        <f t="shared" si="3"/>
        <v>0.68799999999999994</v>
      </c>
      <c r="I123" s="151" t="s">
        <v>168</v>
      </c>
      <c r="J123" s="138"/>
    </row>
    <row r="124" spans="1:10" ht="12.75" customHeight="1" x14ac:dyDescent="0.2">
      <c r="A124" s="144"/>
      <c r="B124" s="145"/>
      <c r="C124" s="170"/>
      <c r="D124" s="146">
        <v>3421</v>
      </c>
      <c r="E124" s="272">
        <v>12000</v>
      </c>
      <c r="F124" s="272">
        <v>12000</v>
      </c>
      <c r="G124" s="173">
        <v>0</v>
      </c>
      <c r="H124" s="251">
        <f t="shared" si="3"/>
        <v>0</v>
      </c>
      <c r="I124" s="174" t="s">
        <v>274</v>
      </c>
      <c r="J124" s="138"/>
    </row>
    <row r="125" spans="1:10" ht="12.75" customHeight="1" x14ac:dyDescent="0.2">
      <c r="A125" s="317"/>
      <c r="B125" s="318"/>
      <c r="C125" s="328"/>
      <c r="D125" s="425">
        <v>3429</v>
      </c>
      <c r="E125" s="341"/>
      <c r="F125" s="446">
        <v>458</v>
      </c>
      <c r="G125" s="331">
        <v>458</v>
      </c>
      <c r="H125" s="334">
        <f t="shared" si="3"/>
        <v>1</v>
      </c>
      <c r="I125" s="319" t="s">
        <v>349</v>
      </c>
      <c r="J125" s="138"/>
    </row>
    <row r="126" spans="1:10" ht="12.75" customHeight="1" x14ac:dyDescent="0.2">
      <c r="A126" s="317"/>
      <c r="B126" s="318"/>
      <c r="C126" s="328"/>
      <c r="D126" s="184">
        <v>3512</v>
      </c>
      <c r="E126" s="482"/>
      <c r="F126" s="482">
        <v>2050</v>
      </c>
      <c r="G126" s="331">
        <v>0</v>
      </c>
      <c r="H126" s="477">
        <f t="shared" si="3"/>
        <v>0</v>
      </c>
      <c r="I126" s="319" t="s">
        <v>382</v>
      </c>
      <c r="J126" s="138"/>
    </row>
    <row r="127" spans="1:10" ht="12.75" customHeight="1" x14ac:dyDescent="0.2">
      <c r="A127" s="208"/>
      <c r="B127" s="217"/>
      <c r="C127" s="218"/>
      <c r="D127" s="219">
        <v>3612</v>
      </c>
      <c r="E127" s="271">
        <v>7200</v>
      </c>
      <c r="F127" s="417">
        <v>7685</v>
      </c>
      <c r="G127" s="150">
        <v>5602</v>
      </c>
      <c r="H127" s="251">
        <f t="shared" si="3"/>
        <v>0.7289525048796357</v>
      </c>
      <c r="I127" s="489" t="s">
        <v>169</v>
      </c>
      <c r="J127" s="138"/>
    </row>
    <row r="128" spans="1:10" ht="12.75" customHeight="1" x14ac:dyDescent="0.2">
      <c r="A128" s="144"/>
      <c r="B128" s="145"/>
      <c r="C128" s="170">
        <v>2021001500</v>
      </c>
      <c r="D128" s="146">
        <v>3612</v>
      </c>
      <c r="E128" s="272">
        <v>600</v>
      </c>
      <c r="F128" s="272">
        <v>600</v>
      </c>
      <c r="G128" s="173">
        <v>703</v>
      </c>
      <c r="H128" s="251">
        <f t="shared" si="3"/>
        <v>1.1716666666666666</v>
      </c>
      <c r="I128" s="174" t="s">
        <v>170</v>
      </c>
      <c r="J128" s="138"/>
    </row>
    <row r="129" spans="1:10" ht="12.75" customHeight="1" x14ac:dyDescent="0.2">
      <c r="A129" s="168"/>
      <c r="B129" s="139"/>
      <c r="C129" s="176"/>
      <c r="D129" s="177">
        <v>3612</v>
      </c>
      <c r="E129" s="271">
        <v>200</v>
      </c>
      <c r="F129" s="271">
        <v>200</v>
      </c>
      <c r="G129" s="179"/>
      <c r="H129" s="251">
        <f t="shared" si="3"/>
        <v>0</v>
      </c>
      <c r="I129" s="169" t="s">
        <v>171</v>
      </c>
      <c r="J129" s="138"/>
    </row>
    <row r="130" spans="1:10" ht="12.75" customHeight="1" x14ac:dyDescent="0.2">
      <c r="A130" s="168"/>
      <c r="B130" s="139"/>
      <c r="C130" s="176"/>
      <c r="D130" s="177">
        <v>3612</v>
      </c>
      <c r="E130" s="271">
        <v>200</v>
      </c>
      <c r="F130" s="271">
        <v>200</v>
      </c>
      <c r="G130" s="179">
        <v>11</v>
      </c>
      <c r="H130" s="251">
        <f t="shared" si="3"/>
        <v>5.5E-2</v>
      </c>
      <c r="I130" s="169" t="s">
        <v>172</v>
      </c>
      <c r="J130" s="138"/>
    </row>
    <row r="131" spans="1:10" ht="12.75" customHeight="1" x14ac:dyDescent="0.2">
      <c r="A131" s="168"/>
      <c r="B131" s="139"/>
      <c r="C131" s="176">
        <v>2024003000</v>
      </c>
      <c r="D131" s="177">
        <v>3612</v>
      </c>
      <c r="E131" s="272">
        <v>2000</v>
      </c>
      <c r="F131" s="272">
        <v>2000</v>
      </c>
      <c r="G131" s="178">
        <v>1800</v>
      </c>
      <c r="H131" s="251">
        <f t="shared" si="3"/>
        <v>0.9</v>
      </c>
      <c r="I131" s="180" t="s">
        <v>173</v>
      </c>
      <c r="J131" s="138"/>
    </row>
    <row r="132" spans="1:10" ht="12.75" customHeight="1" x14ac:dyDescent="0.2">
      <c r="A132" s="144"/>
      <c r="B132" s="139"/>
      <c r="C132" s="176">
        <v>2024020400</v>
      </c>
      <c r="D132" s="177">
        <v>3612</v>
      </c>
      <c r="E132" s="272">
        <v>5500</v>
      </c>
      <c r="F132" s="272">
        <v>5500</v>
      </c>
      <c r="G132" s="178">
        <v>50</v>
      </c>
      <c r="H132" s="251">
        <f t="shared" si="3"/>
        <v>9.0909090909090905E-3</v>
      </c>
      <c r="I132" s="180" t="s">
        <v>263</v>
      </c>
      <c r="J132" s="138"/>
    </row>
    <row r="133" spans="1:10" ht="12.75" customHeight="1" x14ac:dyDescent="0.2">
      <c r="A133" s="478"/>
      <c r="B133" s="324"/>
      <c r="C133" s="325"/>
      <c r="D133" s="177">
        <v>3612</v>
      </c>
      <c r="E133" s="475"/>
      <c r="F133" s="475">
        <v>848</v>
      </c>
      <c r="G133" s="326">
        <v>827</v>
      </c>
      <c r="H133" s="477">
        <f t="shared" si="3"/>
        <v>0.97523584905660377</v>
      </c>
      <c r="I133" s="327" t="s">
        <v>383</v>
      </c>
      <c r="J133" s="138"/>
    </row>
    <row r="134" spans="1:10" ht="12.75" customHeight="1" x14ac:dyDescent="0.2">
      <c r="A134" s="144"/>
      <c r="B134" s="324"/>
      <c r="C134" s="325">
        <v>5670000000</v>
      </c>
      <c r="D134" s="177">
        <v>3612</v>
      </c>
      <c r="E134" s="272"/>
      <c r="F134" s="272">
        <v>1004</v>
      </c>
      <c r="G134" s="326">
        <v>388</v>
      </c>
      <c r="H134" s="251">
        <f t="shared" si="3"/>
        <v>0.38645418326693226</v>
      </c>
      <c r="I134" s="327" t="s">
        <v>316</v>
      </c>
      <c r="J134" s="138"/>
    </row>
    <row r="135" spans="1:10" ht="12.75" customHeight="1" x14ac:dyDescent="0.2">
      <c r="A135" s="144"/>
      <c r="B135" s="139"/>
      <c r="C135" s="176">
        <v>2024000400</v>
      </c>
      <c r="D135" s="177">
        <v>3612</v>
      </c>
      <c r="E135" s="272">
        <v>500</v>
      </c>
      <c r="F135" s="419">
        <v>1600</v>
      </c>
      <c r="G135" s="178">
        <v>26</v>
      </c>
      <c r="H135" s="251">
        <f t="shared" si="3"/>
        <v>1.6250000000000001E-2</v>
      </c>
      <c r="I135" s="180" t="s">
        <v>265</v>
      </c>
      <c r="J135" s="138"/>
    </row>
    <row r="136" spans="1:10" ht="12.75" customHeight="1" x14ac:dyDescent="0.2">
      <c r="A136" s="144"/>
      <c r="B136" s="139"/>
      <c r="C136" s="176">
        <v>2024019700</v>
      </c>
      <c r="D136" s="177">
        <v>3612</v>
      </c>
      <c r="E136" s="272">
        <v>150</v>
      </c>
      <c r="F136" s="419">
        <v>0</v>
      </c>
      <c r="G136" s="178">
        <v>0</v>
      </c>
      <c r="H136" s="251" t="e">
        <f t="shared" si="3"/>
        <v>#DIV/0!</v>
      </c>
      <c r="I136" s="180" t="s">
        <v>174</v>
      </c>
      <c r="J136" s="138"/>
    </row>
    <row r="137" spans="1:10" ht="12.75" customHeight="1" x14ac:dyDescent="0.2">
      <c r="A137" s="144"/>
      <c r="B137" s="145"/>
      <c r="C137" s="170">
        <v>5670000000</v>
      </c>
      <c r="D137" s="146">
        <v>3612</v>
      </c>
      <c r="E137" s="271">
        <v>170</v>
      </c>
      <c r="F137" s="271">
        <v>170</v>
      </c>
      <c r="G137" s="149">
        <v>67</v>
      </c>
      <c r="H137" s="251">
        <f t="shared" si="3"/>
        <v>0.39411764705882352</v>
      </c>
      <c r="I137" s="151" t="s">
        <v>175</v>
      </c>
      <c r="J137" s="138"/>
    </row>
    <row r="138" spans="1:10" ht="12.75" customHeight="1" x14ac:dyDescent="0.2">
      <c r="A138" s="478"/>
      <c r="B138" s="479"/>
      <c r="C138" s="480">
        <v>2024002300</v>
      </c>
      <c r="D138" s="481">
        <v>3612</v>
      </c>
      <c r="E138" s="482"/>
      <c r="F138" s="482">
        <v>935</v>
      </c>
      <c r="G138" s="485"/>
      <c r="H138" s="477"/>
      <c r="I138" s="484" t="s">
        <v>411</v>
      </c>
      <c r="J138" s="138"/>
    </row>
    <row r="139" spans="1:10" ht="12.75" customHeight="1" x14ac:dyDescent="0.2">
      <c r="A139" s="220"/>
      <c r="B139" s="145"/>
      <c r="C139" s="170"/>
      <c r="D139" s="146">
        <v>3612</v>
      </c>
      <c r="E139" s="271">
        <v>110</v>
      </c>
      <c r="F139" s="271">
        <v>110</v>
      </c>
      <c r="G139" s="149">
        <v>49</v>
      </c>
      <c r="H139" s="251">
        <f t="shared" si="3"/>
        <v>0.44545454545454544</v>
      </c>
      <c r="I139" s="151" t="s">
        <v>176</v>
      </c>
      <c r="J139" s="187"/>
    </row>
    <row r="140" spans="1:10" ht="12.75" customHeight="1" x14ac:dyDescent="0.2">
      <c r="A140" s="159"/>
      <c r="B140" s="139"/>
      <c r="C140" s="176"/>
      <c r="D140" s="177">
        <v>3613</v>
      </c>
      <c r="E140" s="271">
        <v>4500</v>
      </c>
      <c r="F140" s="417">
        <v>4370</v>
      </c>
      <c r="G140" s="199">
        <v>4258</v>
      </c>
      <c r="H140" s="251">
        <f t="shared" si="3"/>
        <v>0.97437070938215098</v>
      </c>
      <c r="I140" s="169" t="s">
        <v>177</v>
      </c>
      <c r="J140" s="138"/>
    </row>
    <row r="141" spans="1:10" ht="12.75" customHeight="1" x14ac:dyDescent="0.2">
      <c r="A141" s="133"/>
      <c r="B141" s="324"/>
      <c r="C141" s="325">
        <v>2024003400</v>
      </c>
      <c r="D141" s="177">
        <v>3613</v>
      </c>
      <c r="E141" s="272"/>
      <c r="F141" s="419">
        <v>118</v>
      </c>
      <c r="G141" s="326">
        <v>90</v>
      </c>
      <c r="H141" s="251">
        <f t="shared" si="3"/>
        <v>0.76271186440677963</v>
      </c>
      <c r="I141" s="327" t="s">
        <v>317</v>
      </c>
      <c r="J141" s="138"/>
    </row>
    <row r="142" spans="1:10" ht="12.75" customHeight="1" x14ac:dyDescent="0.2">
      <c r="A142" s="133"/>
      <c r="B142" s="324"/>
      <c r="C142" s="325" t="s">
        <v>345</v>
      </c>
      <c r="D142" s="177">
        <v>3613</v>
      </c>
      <c r="E142" s="426"/>
      <c r="F142" s="426">
        <v>50</v>
      </c>
      <c r="G142" s="326">
        <v>0</v>
      </c>
      <c r="H142" s="334">
        <f t="shared" si="3"/>
        <v>0</v>
      </c>
      <c r="I142" s="327" t="s">
        <v>352</v>
      </c>
      <c r="J142" s="138"/>
    </row>
    <row r="143" spans="1:10" ht="12.75" customHeight="1" x14ac:dyDescent="0.2">
      <c r="A143" s="144"/>
      <c r="B143" s="145"/>
      <c r="C143" s="170"/>
      <c r="D143" s="146">
        <v>3613</v>
      </c>
      <c r="E143" s="271">
        <v>50</v>
      </c>
      <c r="F143" s="271">
        <v>50</v>
      </c>
      <c r="G143" s="172"/>
      <c r="H143" s="251">
        <f t="shared" si="3"/>
        <v>0</v>
      </c>
      <c r="I143" s="151" t="s">
        <v>178</v>
      </c>
      <c r="J143" s="138"/>
    </row>
    <row r="144" spans="1:10" ht="12.75" customHeight="1" x14ac:dyDescent="0.2">
      <c r="A144" s="144"/>
      <c r="B144" s="145"/>
      <c r="C144" s="170">
        <v>5530000000</v>
      </c>
      <c r="D144" s="146">
        <v>3613</v>
      </c>
      <c r="E144" s="271">
        <v>80</v>
      </c>
      <c r="F144" s="271">
        <v>80</v>
      </c>
      <c r="G144" s="149">
        <v>65</v>
      </c>
      <c r="H144" s="251">
        <f t="shared" si="3"/>
        <v>0.8125</v>
      </c>
      <c r="I144" s="151" t="s">
        <v>179</v>
      </c>
      <c r="J144" s="207"/>
    </row>
    <row r="145" spans="1:10" ht="12.75" customHeight="1" x14ac:dyDescent="0.2">
      <c r="A145" s="144"/>
      <c r="B145" s="145"/>
      <c r="C145" s="170">
        <v>2023051800</v>
      </c>
      <c r="D145" s="146">
        <v>3613</v>
      </c>
      <c r="E145" s="271">
        <v>150</v>
      </c>
      <c r="F145" s="271">
        <v>150</v>
      </c>
      <c r="G145" s="149">
        <v>132</v>
      </c>
      <c r="H145" s="251">
        <f t="shared" si="3"/>
        <v>0.88</v>
      </c>
      <c r="I145" s="151" t="s">
        <v>180</v>
      </c>
      <c r="J145" s="207"/>
    </row>
    <row r="146" spans="1:10" ht="12.75" customHeight="1" x14ac:dyDescent="0.2">
      <c r="A146" s="144"/>
      <c r="B146" s="145"/>
      <c r="C146" s="170"/>
      <c r="D146" s="146">
        <v>3631</v>
      </c>
      <c r="E146" s="271">
        <v>1800</v>
      </c>
      <c r="F146" s="417">
        <v>1600</v>
      </c>
      <c r="G146" s="149">
        <v>859</v>
      </c>
      <c r="H146" s="251">
        <f t="shared" si="3"/>
        <v>0.53687499999999999</v>
      </c>
      <c r="I146" s="151" t="s">
        <v>181</v>
      </c>
      <c r="J146" s="175"/>
    </row>
    <row r="147" spans="1:10" ht="12.75" customHeight="1" x14ac:dyDescent="0.2">
      <c r="A147" s="144"/>
      <c r="B147" s="145"/>
      <c r="C147" s="170">
        <v>2019020000</v>
      </c>
      <c r="D147" s="146">
        <v>3631</v>
      </c>
      <c r="E147" s="272">
        <v>300</v>
      </c>
      <c r="F147" s="272">
        <v>300</v>
      </c>
      <c r="G147" s="173">
        <v>301</v>
      </c>
      <c r="H147" s="251">
        <f t="shared" si="3"/>
        <v>1.0033333333333334</v>
      </c>
      <c r="I147" s="174" t="s">
        <v>182</v>
      </c>
      <c r="J147" s="175"/>
    </row>
    <row r="148" spans="1:10" ht="12.75" customHeight="1" x14ac:dyDescent="0.2">
      <c r="A148" s="144"/>
      <c r="B148" s="145"/>
      <c r="C148" s="170">
        <v>2023000800</v>
      </c>
      <c r="D148" s="146">
        <v>3632</v>
      </c>
      <c r="E148" s="271">
        <v>300</v>
      </c>
      <c r="F148" s="271">
        <v>300</v>
      </c>
      <c r="G148" s="149">
        <v>2</v>
      </c>
      <c r="H148" s="251">
        <f t="shared" ref="H148:H173" si="4">G148/F148</f>
        <v>6.6666666666666671E-3</v>
      </c>
      <c r="I148" s="151" t="s">
        <v>318</v>
      </c>
      <c r="J148" s="138"/>
    </row>
    <row r="149" spans="1:10" ht="12.75" customHeight="1" x14ac:dyDescent="0.2">
      <c r="A149" s="144"/>
      <c r="B149" s="145"/>
      <c r="C149" s="170"/>
      <c r="D149" s="146">
        <v>3632</v>
      </c>
      <c r="E149" s="271">
        <v>50</v>
      </c>
      <c r="F149" s="418">
        <v>50</v>
      </c>
      <c r="G149" s="329">
        <v>145</v>
      </c>
      <c r="H149" s="251">
        <f t="shared" si="4"/>
        <v>2.9</v>
      </c>
      <c r="I149" s="151" t="s">
        <v>183</v>
      </c>
      <c r="J149" s="138"/>
    </row>
    <row r="150" spans="1:10" ht="12.75" customHeight="1" x14ac:dyDescent="0.2">
      <c r="A150" s="144"/>
      <c r="B150" s="145"/>
      <c r="C150" s="170"/>
      <c r="D150" s="146">
        <v>3635</v>
      </c>
      <c r="E150" s="272">
        <v>250</v>
      </c>
      <c r="F150" s="272">
        <v>465</v>
      </c>
      <c r="G150" s="173">
        <v>440</v>
      </c>
      <c r="H150" s="251">
        <f t="shared" si="4"/>
        <v>0.94623655913978499</v>
      </c>
      <c r="I150" s="174" t="s">
        <v>284</v>
      </c>
      <c r="J150" s="138"/>
    </row>
    <row r="151" spans="1:10" ht="12.75" customHeight="1" x14ac:dyDescent="0.2">
      <c r="A151" s="168"/>
      <c r="B151" s="145"/>
      <c r="C151" s="170"/>
      <c r="D151" s="146">
        <v>3636</v>
      </c>
      <c r="E151" s="272">
        <v>10</v>
      </c>
      <c r="F151" s="272">
        <v>10</v>
      </c>
      <c r="G151" s="173">
        <v>0</v>
      </c>
      <c r="H151" s="251">
        <f t="shared" si="4"/>
        <v>0</v>
      </c>
      <c r="I151" s="174" t="s">
        <v>184</v>
      </c>
      <c r="J151" s="138"/>
    </row>
    <row r="152" spans="1:10" ht="12.75" customHeight="1" x14ac:dyDescent="0.2">
      <c r="A152" s="133"/>
      <c r="B152" s="145"/>
      <c r="C152" s="170"/>
      <c r="D152" s="146">
        <v>3636</v>
      </c>
      <c r="E152" s="271">
        <v>45</v>
      </c>
      <c r="F152" s="271">
        <v>45</v>
      </c>
      <c r="G152" s="149">
        <v>0</v>
      </c>
      <c r="H152" s="251">
        <f t="shared" si="4"/>
        <v>0</v>
      </c>
      <c r="I152" s="151" t="s">
        <v>185</v>
      </c>
      <c r="J152" s="138"/>
    </row>
    <row r="153" spans="1:10" ht="12.75" customHeight="1" x14ac:dyDescent="0.2">
      <c r="A153" s="144"/>
      <c r="B153" s="145"/>
      <c r="C153" s="170"/>
      <c r="D153" s="146">
        <v>3639</v>
      </c>
      <c r="E153" s="271">
        <v>360</v>
      </c>
      <c r="F153" s="271">
        <v>360</v>
      </c>
      <c r="G153" s="206">
        <v>191</v>
      </c>
      <c r="H153" s="251">
        <f t="shared" si="4"/>
        <v>0.53055555555555556</v>
      </c>
      <c r="I153" s="167" t="s">
        <v>186</v>
      </c>
      <c r="J153" s="175"/>
    </row>
    <row r="154" spans="1:10" ht="12.75" customHeight="1" x14ac:dyDescent="0.2">
      <c r="A154" s="144"/>
      <c r="B154" s="145"/>
      <c r="C154" s="170"/>
      <c r="D154" s="146">
        <v>3639</v>
      </c>
      <c r="E154" s="271">
        <v>210</v>
      </c>
      <c r="F154" s="271">
        <v>210</v>
      </c>
      <c r="G154" s="149">
        <v>119</v>
      </c>
      <c r="H154" s="251">
        <f t="shared" si="4"/>
        <v>0.56666666666666665</v>
      </c>
      <c r="I154" s="151" t="s">
        <v>187</v>
      </c>
      <c r="J154" s="175"/>
    </row>
    <row r="155" spans="1:10" ht="12.75" customHeight="1" x14ac:dyDescent="0.2">
      <c r="A155" s="144"/>
      <c r="B155" s="145"/>
      <c r="C155" s="170">
        <v>5280000000</v>
      </c>
      <c r="D155" s="146">
        <v>3639</v>
      </c>
      <c r="E155" s="271">
        <v>21160</v>
      </c>
      <c r="F155" s="417">
        <v>21820</v>
      </c>
      <c r="G155" s="149">
        <v>11813</v>
      </c>
      <c r="H155" s="251">
        <f t="shared" si="4"/>
        <v>0.54138405132905587</v>
      </c>
      <c r="I155" s="151" t="s">
        <v>188</v>
      </c>
      <c r="J155" s="138"/>
    </row>
    <row r="156" spans="1:10" ht="12.75" customHeight="1" x14ac:dyDescent="0.2">
      <c r="A156" s="168"/>
      <c r="B156" s="145"/>
      <c r="C156" s="170"/>
      <c r="D156" s="146">
        <v>3639</v>
      </c>
      <c r="E156" s="272">
        <v>400</v>
      </c>
      <c r="F156" s="272">
        <v>400</v>
      </c>
      <c r="G156" s="173">
        <v>200</v>
      </c>
      <c r="H156" s="251">
        <f t="shared" si="4"/>
        <v>0.5</v>
      </c>
      <c r="I156" s="174" t="s">
        <v>189</v>
      </c>
      <c r="J156" s="138"/>
    </row>
    <row r="157" spans="1:10" ht="12.75" customHeight="1" x14ac:dyDescent="0.2">
      <c r="A157" s="323"/>
      <c r="B157" s="145"/>
      <c r="C157" s="170">
        <v>2019190000</v>
      </c>
      <c r="D157" s="146">
        <v>3639</v>
      </c>
      <c r="E157" s="272"/>
      <c r="F157" s="272">
        <v>79</v>
      </c>
      <c r="G157" s="173">
        <v>0</v>
      </c>
      <c r="H157" s="251">
        <f t="shared" si="4"/>
        <v>0</v>
      </c>
      <c r="I157" s="174" t="s">
        <v>384</v>
      </c>
      <c r="J157" s="138"/>
    </row>
    <row r="158" spans="1:10" ht="12.75" customHeight="1" x14ac:dyDescent="0.2">
      <c r="A158" s="168"/>
      <c r="B158" s="145"/>
      <c r="C158" s="170"/>
      <c r="D158" s="146">
        <v>3639</v>
      </c>
      <c r="E158" s="271">
        <v>3600</v>
      </c>
      <c r="F158" s="271">
        <v>3600</v>
      </c>
      <c r="G158" s="149">
        <v>2336</v>
      </c>
      <c r="H158" s="251">
        <f t="shared" si="4"/>
        <v>0.64888888888888885</v>
      </c>
      <c r="I158" s="151" t="s">
        <v>190</v>
      </c>
      <c r="J158" s="138"/>
    </row>
    <row r="159" spans="1:10" ht="12.75" customHeight="1" x14ac:dyDescent="0.2">
      <c r="A159" s="323"/>
      <c r="B159" s="335"/>
      <c r="C159" s="436">
        <v>6130</v>
      </c>
      <c r="D159" s="333">
        <v>3639</v>
      </c>
      <c r="E159" s="341"/>
      <c r="F159" s="441"/>
      <c r="G159" s="561">
        <v>21</v>
      </c>
      <c r="H159" s="334"/>
      <c r="I159" s="565" t="s">
        <v>364</v>
      </c>
      <c r="J159" s="138"/>
    </row>
    <row r="160" spans="1:10" ht="12.75" customHeight="1" x14ac:dyDescent="0.2">
      <c r="A160" s="168"/>
      <c r="B160" s="145"/>
      <c r="C160" s="170"/>
      <c r="D160" s="146">
        <v>3639</v>
      </c>
      <c r="E160" s="271">
        <v>50</v>
      </c>
      <c r="F160" s="271">
        <v>50</v>
      </c>
      <c r="G160" s="172">
        <v>10</v>
      </c>
      <c r="H160" s="251">
        <f t="shared" si="4"/>
        <v>0.2</v>
      </c>
      <c r="I160" s="151" t="s">
        <v>191</v>
      </c>
      <c r="J160" s="138"/>
    </row>
    <row r="161" spans="1:10" ht="12.75" customHeight="1" x14ac:dyDescent="0.2">
      <c r="A161" s="144"/>
      <c r="B161" s="145"/>
      <c r="C161" s="170">
        <v>6600000000</v>
      </c>
      <c r="D161" s="146">
        <v>3639</v>
      </c>
      <c r="E161" s="271">
        <v>250</v>
      </c>
      <c r="F161" s="271">
        <v>250</v>
      </c>
      <c r="G161" s="149">
        <v>107</v>
      </c>
      <c r="H161" s="251">
        <f t="shared" si="4"/>
        <v>0.42799999999999999</v>
      </c>
      <c r="I161" s="151" t="s">
        <v>192</v>
      </c>
      <c r="J161" s="138"/>
    </row>
    <row r="162" spans="1:10" ht="12.75" customHeight="1" x14ac:dyDescent="0.2">
      <c r="A162" s="144"/>
      <c r="B162" s="145"/>
      <c r="C162" s="170"/>
      <c r="D162" s="400">
        <v>3639</v>
      </c>
      <c r="E162" s="271">
        <v>20</v>
      </c>
      <c r="F162" s="417">
        <v>40</v>
      </c>
      <c r="G162" s="149">
        <v>5</v>
      </c>
      <c r="H162" s="251">
        <f t="shared" si="4"/>
        <v>0.125</v>
      </c>
      <c r="I162" s="151" t="s">
        <v>346</v>
      </c>
      <c r="J162" s="138"/>
    </row>
    <row r="163" spans="1:10" ht="12.75" customHeight="1" x14ac:dyDescent="0.2">
      <c r="A163" s="133"/>
      <c r="B163" s="164"/>
      <c r="C163" s="215"/>
      <c r="D163" s="216">
        <v>3639</v>
      </c>
      <c r="E163" s="271"/>
      <c r="F163" s="271"/>
      <c r="G163" s="399">
        <v>211</v>
      </c>
      <c r="H163" s="251"/>
      <c r="I163" s="434" t="s">
        <v>365</v>
      </c>
      <c r="J163" s="138"/>
    </row>
    <row r="164" spans="1:10" ht="12.75" customHeight="1" x14ac:dyDescent="0.2">
      <c r="A164" s="133"/>
      <c r="B164" s="164"/>
      <c r="C164" s="215">
        <v>575</v>
      </c>
      <c r="D164" s="216">
        <v>3639</v>
      </c>
      <c r="E164" s="341"/>
      <c r="F164" s="572"/>
      <c r="G164" s="574">
        <v>6</v>
      </c>
      <c r="H164" s="573"/>
      <c r="I164" s="167" t="s">
        <v>372</v>
      </c>
      <c r="J164" s="138"/>
    </row>
    <row r="165" spans="1:10" ht="12.75" customHeight="1" x14ac:dyDescent="0.2">
      <c r="A165" s="144"/>
      <c r="B165" s="145"/>
      <c r="C165" s="170">
        <v>8010000000</v>
      </c>
      <c r="D165" s="146">
        <v>3639</v>
      </c>
      <c r="E165" s="271">
        <v>60</v>
      </c>
      <c r="F165" s="271">
        <v>60</v>
      </c>
      <c r="G165" s="206">
        <v>18</v>
      </c>
      <c r="H165" s="251">
        <f t="shared" si="4"/>
        <v>0.3</v>
      </c>
      <c r="I165" s="434" t="s">
        <v>43</v>
      </c>
      <c r="J165" s="138"/>
    </row>
    <row r="166" spans="1:10" ht="12.75" customHeight="1" x14ac:dyDescent="0.2">
      <c r="A166" s="144"/>
      <c r="B166" s="145"/>
      <c r="C166" s="170"/>
      <c r="D166" s="146">
        <v>3716</v>
      </c>
      <c r="E166" s="271">
        <v>10</v>
      </c>
      <c r="F166" s="271">
        <v>10</v>
      </c>
      <c r="G166" s="149">
        <v>0</v>
      </c>
      <c r="H166" s="251">
        <f t="shared" si="4"/>
        <v>0</v>
      </c>
      <c r="I166" s="151" t="s">
        <v>193</v>
      </c>
      <c r="J166" s="138"/>
    </row>
    <row r="167" spans="1:10" ht="12.75" customHeight="1" x14ac:dyDescent="0.2">
      <c r="A167" s="144"/>
      <c r="B167" s="145"/>
      <c r="C167" s="170">
        <v>6000000000</v>
      </c>
      <c r="D167" s="146">
        <v>3722</v>
      </c>
      <c r="E167" s="271">
        <v>8900</v>
      </c>
      <c r="F167" s="417">
        <v>9200</v>
      </c>
      <c r="G167" s="149">
        <v>5981</v>
      </c>
      <c r="H167" s="251">
        <f t="shared" si="4"/>
        <v>0.65010869565217388</v>
      </c>
      <c r="I167" s="151" t="s">
        <v>194</v>
      </c>
      <c r="J167" s="187"/>
    </row>
    <row r="168" spans="1:10" ht="12.75" customHeight="1" x14ac:dyDescent="0.2">
      <c r="A168" s="478"/>
      <c r="B168" s="479"/>
      <c r="C168" s="480">
        <v>2025000037</v>
      </c>
      <c r="D168" s="481">
        <v>3722</v>
      </c>
      <c r="E168" s="482"/>
      <c r="F168" s="541">
        <v>70</v>
      </c>
      <c r="G168" s="485">
        <v>20</v>
      </c>
      <c r="H168" s="477"/>
      <c r="I168" s="484" t="s">
        <v>412</v>
      </c>
      <c r="J168" s="187"/>
    </row>
    <row r="169" spans="1:10" ht="12.75" customHeight="1" x14ac:dyDescent="0.2">
      <c r="A169" s="144"/>
      <c r="B169" s="145"/>
      <c r="C169" s="170">
        <v>6500000000</v>
      </c>
      <c r="D169" s="146">
        <v>3722</v>
      </c>
      <c r="E169" s="271">
        <v>1200</v>
      </c>
      <c r="F169" s="418">
        <v>1200</v>
      </c>
      <c r="G169" s="329">
        <v>1283</v>
      </c>
      <c r="H169" s="251">
        <f t="shared" si="4"/>
        <v>1.0691666666666666</v>
      </c>
      <c r="I169" s="575" t="s">
        <v>288</v>
      </c>
      <c r="J169" s="187"/>
    </row>
    <row r="170" spans="1:10" ht="12.75" customHeight="1" x14ac:dyDescent="0.2">
      <c r="A170" s="478"/>
      <c r="B170" s="479"/>
      <c r="C170" s="480"/>
      <c r="D170" s="481">
        <v>3729</v>
      </c>
      <c r="E170" s="482"/>
      <c r="F170" s="482">
        <v>103</v>
      </c>
      <c r="G170" s="485">
        <v>106</v>
      </c>
      <c r="H170" s="477">
        <f t="shared" si="4"/>
        <v>1.029126213592233</v>
      </c>
      <c r="I170" s="484" t="s">
        <v>413</v>
      </c>
      <c r="J170" s="187"/>
    </row>
    <row r="171" spans="1:10" ht="12.75" customHeight="1" x14ac:dyDescent="0.2">
      <c r="A171" s="144"/>
      <c r="B171" s="145"/>
      <c r="C171" s="170"/>
      <c r="D171" s="146">
        <v>3744</v>
      </c>
      <c r="E171" s="271">
        <v>2</v>
      </c>
      <c r="F171" s="271">
        <v>2</v>
      </c>
      <c r="G171" s="149">
        <v>1</v>
      </c>
      <c r="H171" s="251">
        <f t="shared" si="4"/>
        <v>0.5</v>
      </c>
      <c r="I171" s="151" t="s">
        <v>255</v>
      </c>
      <c r="J171" s="138"/>
    </row>
    <row r="172" spans="1:10" ht="12.75" customHeight="1" thickBot="1" x14ac:dyDescent="0.25">
      <c r="A172" s="133"/>
      <c r="B172" s="164"/>
      <c r="C172" s="215"/>
      <c r="D172" s="216">
        <v>3745</v>
      </c>
      <c r="E172" s="273">
        <v>300</v>
      </c>
      <c r="F172" s="435">
        <v>331</v>
      </c>
      <c r="G172" s="252">
        <v>70</v>
      </c>
      <c r="H172" s="576">
        <f t="shared" si="4"/>
        <v>0.21148036253776434</v>
      </c>
      <c r="I172" s="151" t="s">
        <v>195</v>
      </c>
      <c r="J172" s="138"/>
    </row>
    <row r="173" spans="1:10" ht="12.75" customHeight="1" thickTop="1" x14ac:dyDescent="0.2">
      <c r="A173" s="190"/>
      <c r="B173" s="191"/>
      <c r="C173" s="191"/>
      <c r="D173" s="192"/>
      <c r="E173" s="221">
        <f>SUM(E54:E172)</f>
        <v>107467</v>
      </c>
      <c r="F173" s="221">
        <f>SUM(F54:F172)</f>
        <v>123993</v>
      </c>
      <c r="G173" s="222">
        <f>SUM(G54:G172)</f>
        <v>67648</v>
      </c>
      <c r="H173" s="577">
        <f t="shared" si="4"/>
        <v>0.54557918592178589</v>
      </c>
      <c r="I173" s="195"/>
      <c r="J173" s="138"/>
    </row>
    <row r="174" spans="1:10" ht="12.75" customHeight="1" x14ac:dyDescent="0.2">
      <c r="A174" s="133"/>
      <c r="B174" s="197"/>
      <c r="C174" s="164"/>
      <c r="D174" s="164"/>
      <c r="H174" s="196"/>
      <c r="I174" s="167"/>
      <c r="J174" s="138"/>
    </row>
    <row r="175" spans="1:10" ht="12.75" customHeight="1" x14ac:dyDescent="0.2">
      <c r="A175" s="133"/>
      <c r="B175" s="197" t="s">
        <v>196</v>
      </c>
      <c r="C175" s="164"/>
      <c r="D175" s="164"/>
      <c r="H175" s="196"/>
      <c r="I175" s="167"/>
      <c r="J175" s="138"/>
    </row>
    <row r="176" spans="1:10" ht="12.75" customHeight="1" x14ac:dyDescent="0.2">
      <c r="A176" s="210"/>
      <c r="B176" s="223"/>
      <c r="C176" s="212"/>
      <c r="D176" s="146">
        <v>4199</v>
      </c>
      <c r="E176" s="271">
        <v>50</v>
      </c>
      <c r="F176" s="271">
        <v>50</v>
      </c>
      <c r="G176" s="250">
        <v>0</v>
      </c>
      <c r="H176" s="251">
        <f>G176/F176</f>
        <v>0</v>
      </c>
      <c r="I176" s="214" t="s">
        <v>197</v>
      </c>
      <c r="J176" s="138"/>
    </row>
    <row r="177" spans="1:10" ht="12.75" customHeight="1" x14ac:dyDescent="0.2">
      <c r="A177" s="323"/>
      <c r="B177" s="447"/>
      <c r="C177" s="325"/>
      <c r="D177" s="448">
        <v>4350</v>
      </c>
      <c r="E177" s="426"/>
      <c r="F177" s="554">
        <v>78713</v>
      </c>
      <c r="G177" s="456">
        <v>1833</v>
      </c>
      <c r="H177" s="334"/>
      <c r="I177" s="457" t="s">
        <v>353</v>
      </c>
      <c r="J177" s="138"/>
    </row>
    <row r="178" spans="1:10" ht="12.75" customHeight="1" x14ac:dyDescent="0.2">
      <c r="A178" s="133"/>
      <c r="B178" s="164"/>
      <c r="C178" s="215"/>
      <c r="D178" s="216">
        <v>4357</v>
      </c>
      <c r="E178" s="271">
        <v>1650</v>
      </c>
      <c r="F178" s="271">
        <v>1650</v>
      </c>
      <c r="G178" s="250">
        <v>962</v>
      </c>
      <c r="H178" s="251">
        <f t="shared" ref="H178:H188" si="5">G178/F178</f>
        <v>0.58303030303030301</v>
      </c>
      <c r="I178" s="167" t="s">
        <v>198</v>
      </c>
      <c r="J178" s="138"/>
    </row>
    <row r="179" spans="1:10" ht="12.75" customHeight="1" x14ac:dyDescent="0.2">
      <c r="A179" s="181"/>
      <c r="B179" s="182"/>
      <c r="C179" s="183">
        <v>2021001600</v>
      </c>
      <c r="D179" s="184">
        <v>4357</v>
      </c>
      <c r="E179" s="274">
        <v>3000</v>
      </c>
      <c r="F179" s="274">
        <v>3000</v>
      </c>
      <c r="G179" s="185">
        <v>1900</v>
      </c>
      <c r="H179" s="251">
        <f t="shared" si="5"/>
        <v>0.6333333333333333</v>
      </c>
      <c r="I179" s="186" t="s">
        <v>257</v>
      </c>
      <c r="J179" s="138"/>
    </row>
    <row r="180" spans="1:10" ht="12.75" customHeight="1" x14ac:dyDescent="0.2">
      <c r="A180" s="317"/>
      <c r="B180" s="318"/>
      <c r="C180" s="328">
        <v>2024435700</v>
      </c>
      <c r="D180" s="184">
        <v>4357</v>
      </c>
      <c r="E180" s="274"/>
      <c r="F180" s="274">
        <v>1318</v>
      </c>
      <c r="G180" s="416">
        <v>1302</v>
      </c>
      <c r="H180" s="332"/>
      <c r="I180" s="322" t="s">
        <v>368</v>
      </c>
      <c r="J180" s="138"/>
    </row>
    <row r="181" spans="1:10" ht="12.75" customHeight="1" x14ac:dyDescent="0.2">
      <c r="A181" s="317"/>
      <c r="B181" s="318"/>
      <c r="C181" s="328"/>
      <c r="D181" s="335">
        <v>4357</v>
      </c>
      <c r="E181" s="336"/>
      <c r="F181" s="490">
        <v>13459</v>
      </c>
      <c r="G181" s="337">
        <v>13458</v>
      </c>
      <c r="H181" s="334"/>
      <c r="I181" s="338" t="s">
        <v>315</v>
      </c>
      <c r="J181" s="138"/>
    </row>
    <row r="182" spans="1:10" ht="12.75" customHeight="1" x14ac:dyDescent="0.2">
      <c r="A182" s="317"/>
      <c r="B182" s="318"/>
      <c r="C182" s="328"/>
      <c r="D182" s="318">
        <v>4357</v>
      </c>
      <c r="E182" s="449"/>
      <c r="F182" s="450"/>
      <c r="G182" s="451">
        <v>11</v>
      </c>
      <c r="H182" s="334"/>
      <c r="I182" s="319" t="s">
        <v>366</v>
      </c>
      <c r="J182" s="138"/>
    </row>
    <row r="183" spans="1:10" ht="12.75" customHeight="1" x14ac:dyDescent="0.2">
      <c r="A183" s="317"/>
      <c r="B183" s="318"/>
      <c r="C183" s="328"/>
      <c r="D183" s="184">
        <v>4357</v>
      </c>
      <c r="E183" s="273"/>
      <c r="F183" s="273"/>
      <c r="G183" s="331">
        <v>15</v>
      </c>
      <c r="H183" s="251"/>
      <c r="I183" s="319" t="s">
        <v>319</v>
      </c>
      <c r="J183" s="138"/>
    </row>
    <row r="184" spans="1:10" ht="12.75" customHeight="1" x14ac:dyDescent="0.2">
      <c r="A184" s="181"/>
      <c r="B184" s="182"/>
      <c r="C184" s="183">
        <v>5950000000</v>
      </c>
      <c r="D184" s="184">
        <v>4375</v>
      </c>
      <c r="E184" s="274">
        <v>10000</v>
      </c>
      <c r="F184" s="544">
        <v>14006</v>
      </c>
      <c r="G184" s="578">
        <v>14019</v>
      </c>
      <c r="H184" s="251">
        <f t="shared" si="5"/>
        <v>1.0009281736398685</v>
      </c>
      <c r="I184" s="579" t="s">
        <v>199</v>
      </c>
      <c r="J184" s="138"/>
    </row>
    <row r="185" spans="1:10" ht="12.75" customHeight="1" x14ac:dyDescent="0.2">
      <c r="A185" s="181"/>
      <c r="B185" s="182"/>
      <c r="C185" s="183">
        <v>2024003500</v>
      </c>
      <c r="D185" s="184">
        <v>4379</v>
      </c>
      <c r="E185" s="274">
        <v>902</v>
      </c>
      <c r="F185" s="274">
        <v>902</v>
      </c>
      <c r="G185" s="185">
        <v>902</v>
      </c>
      <c r="H185" s="251">
        <f t="shared" si="5"/>
        <v>1</v>
      </c>
      <c r="I185" s="186" t="s">
        <v>278</v>
      </c>
      <c r="J185" s="138"/>
    </row>
    <row r="186" spans="1:10" ht="12.75" customHeight="1" x14ac:dyDescent="0.2">
      <c r="A186" s="181"/>
      <c r="B186" s="182"/>
      <c r="C186" s="183"/>
      <c r="D186" s="184">
        <v>4379</v>
      </c>
      <c r="E186" s="273">
        <v>2100</v>
      </c>
      <c r="F186" s="435">
        <v>2376</v>
      </c>
      <c r="G186" s="188">
        <v>1454</v>
      </c>
      <c r="H186" s="251">
        <f t="shared" si="5"/>
        <v>0.61195286195286192</v>
      </c>
      <c r="I186" s="189" t="s">
        <v>200</v>
      </c>
      <c r="J186" s="138"/>
    </row>
    <row r="187" spans="1:10" ht="12.75" customHeight="1" thickBot="1" x14ac:dyDescent="0.25">
      <c r="A187" s="181"/>
      <c r="B187" s="182"/>
      <c r="C187" s="183"/>
      <c r="D187" s="184">
        <v>4379</v>
      </c>
      <c r="E187" s="273">
        <v>233</v>
      </c>
      <c r="F187" s="435">
        <v>264</v>
      </c>
      <c r="G187" s="188">
        <v>161</v>
      </c>
      <c r="H187" s="251">
        <f t="shared" si="5"/>
        <v>0.60984848484848486</v>
      </c>
      <c r="I187" s="189" t="s">
        <v>201</v>
      </c>
      <c r="J187" s="138"/>
    </row>
    <row r="188" spans="1:10" ht="12.75" customHeight="1" thickTop="1" x14ac:dyDescent="0.2">
      <c r="A188" s="190"/>
      <c r="B188" s="191"/>
      <c r="C188" s="191"/>
      <c r="D188" s="192"/>
      <c r="E188" s="162">
        <f>SUM(E176:E187)</f>
        <v>17935</v>
      </c>
      <c r="F188" s="162">
        <f>SUM(F176:F187)</f>
        <v>115738</v>
      </c>
      <c r="G188" s="193">
        <f>SUM(G176:G187)</f>
        <v>36017</v>
      </c>
      <c r="H188" s="251">
        <f t="shared" si="5"/>
        <v>0.31119424907981819</v>
      </c>
      <c r="I188" s="195"/>
      <c r="J188" s="138"/>
    </row>
    <row r="189" spans="1:10" ht="12.75" customHeight="1" x14ac:dyDescent="0.2">
      <c r="A189" s="133"/>
      <c r="B189" s="164"/>
      <c r="C189" s="164"/>
      <c r="D189" s="164"/>
      <c r="H189" s="196"/>
      <c r="I189" s="167"/>
      <c r="J189" s="138"/>
    </row>
    <row r="190" spans="1:10" ht="12.75" customHeight="1" x14ac:dyDescent="0.2">
      <c r="A190" s="133"/>
      <c r="B190" s="197" t="s">
        <v>202</v>
      </c>
      <c r="C190" s="164"/>
      <c r="D190" s="164"/>
      <c r="H190" s="196"/>
      <c r="I190" s="167"/>
      <c r="J190" s="138"/>
    </row>
    <row r="191" spans="1:10" ht="12.75" customHeight="1" x14ac:dyDescent="0.2">
      <c r="A191" s="144"/>
      <c r="B191" s="224"/>
      <c r="C191" s="145"/>
      <c r="D191" s="146">
        <v>5213</v>
      </c>
      <c r="E191" s="271">
        <v>100</v>
      </c>
      <c r="F191" s="271">
        <v>100</v>
      </c>
      <c r="G191" s="149">
        <v>0</v>
      </c>
      <c r="H191" s="251">
        <f>G191/F191</f>
        <v>0</v>
      </c>
      <c r="I191" s="151" t="s">
        <v>203</v>
      </c>
      <c r="J191" s="138"/>
    </row>
    <row r="192" spans="1:10" ht="12.75" customHeight="1" x14ac:dyDescent="0.2">
      <c r="A192" s="144"/>
      <c r="B192" s="145"/>
      <c r="C192" s="145"/>
      <c r="D192" s="146">
        <v>5311</v>
      </c>
      <c r="E192" s="271">
        <v>4700</v>
      </c>
      <c r="F192" s="271">
        <v>4700</v>
      </c>
      <c r="G192" s="149">
        <v>2706</v>
      </c>
      <c r="H192" s="251">
        <f t="shared" ref="H192:H201" si="6">G192/F192</f>
        <v>0.57574468085106378</v>
      </c>
      <c r="I192" s="151" t="s">
        <v>204</v>
      </c>
      <c r="J192" s="138"/>
    </row>
    <row r="193" spans="1:10" ht="12.75" customHeight="1" x14ac:dyDescent="0.2">
      <c r="A193" s="144"/>
      <c r="B193" s="145"/>
      <c r="C193" s="225"/>
      <c r="D193" s="146">
        <v>5311</v>
      </c>
      <c r="E193" s="271">
        <v>1638</v>
      </c>
      <c r="F193" s="271">
        <v>1638</v>
      </c>
      <c r="G193" s="149">
        <v>1237</v>
      </c>
      <c r="H193" s="251">
        <f t="shared" si="6"/>
        <v>0.75518925518925517</v>
      </c>
      <c r="I193" s="151" t="s">
        <v>205</v>
      </c>
      <c r="J193" s="138"/>
    </row>
    <row r="194" spans="1:10" ht="12.75" customHeight="1" x14ac:dyDescent="0.2">
      <c r="A194" s="159"/>
      <c r="B194" s="160"/>
      <c r="C194" s="226" t="s">
        <v>291</v>
      </c>
      <c r="D194" s="161">
        <v>5311</v>
      </c>
      <c r="E194" s="271">
        <v>182</v>
      </c>
      <c r="F194" s="271">
        <v>182</v>
      </c>
      <c r="G194" s="206">
        <v>137</v>
      </c>
      <c r="H194" s="251">
        <f t="shared" si="6"/>
        <v>0.75274725274725274</v>
      </c>
      <c r="I194" s="163" t="s">
        <v>206</v>
      </c>
      <c r="J194" s="138"/>
    </row>
    <row r="195" spans="1:10" ht="12.75" customHeight="1" x14ac:dyDescent="0.2">
      <c r="A195" s="144"/>
      <c r="B195" s="145"/>
      <c r="C195" s="145"/>
      <c r="D195" s="146">
        <v>5311</v>
      </c>
      <c r="E195" s="271">
        <v>220</v>
      </c>
      <c r="F195" s="418">
        <v>220</v>
      </c>
      <c r="G195" s="329">
        <v>247</v>
      </c>
      <c r="H195" s="251">
        <f t="shared" si="6"/>
        <v>1.1227272727272728</v>
      </c>
      <c r="I195" s="563" t="s">
        <v>207</v>
      </c>
      <c r="J195" s="138"/>
    </row>
    <row r="196" spans="1:10" ht="12.75" customHeight="1" x14ac:dyDescent="0.2">
      <c r="A196" s="181"/>
      <c r="B196" s="182"/>
      <c r="C196" s="227" t="s">
        <v>292</v>
      </c>
      <c r="D196" s="184">
        <v>5311</v>
      </c>
      <c r="E196" s="272">
        <v>50</v>
      </c>
      <c r="F196" s="418">
        <v>50</v>
      </c>
      <c r="G196" s="185">
        <v>41</v>
      </c>
      <c r="H196" s="251">
        <f t="shared" si="6"/>
        <v>0.82</v>
      </c>
      <c r="I196" s="186" t="s">
        <v>258</v>
      </c>
      <c r="J196" s="138"/>
    </row>
    <row r="197" spans="1:10" ht="12.75" customHeight="1" x14ac:dyDescent="0.2">
      <c r="A197" s="181"/>
      <c r="B197" s="182"/>
      <c r="C197" s="227" t="s">
        <v>293</v>
      </c>
      <c r="D197" s="184">
        <v>5512</v>
      </c>
      <c r="E197" s="272">
        <v>250</v>
      </c>
      <c r="F197" s="272">
        <v>250</v>
      </c>
      <c r="G197" s="185">
        <v>250</v>
      </c>
      <c r="H197" s="251">
        <f t="shared" si="6"/>
        <v>1</v>
      </c>
      <c r="I197" s="186" t="s">
        <v>259</v>
      </c>
      <c r="J197" s="138"/>
    </row>
    <row r="198" spans="1:10" ht="12.75" customHeight="1" x14ac:dyDescent="0.2">
      <c r="A198" s="181"/>
      <c r="B198" s="182"/>
      <c r="C198" s="227"/>
      <c r="D198" s="184">
        <v>5512</v>
      </c>
      <c r="E198" s="272">
        <v>200</v>
      </c>
      <c r="F198" s="272">
        <v>200</v>
      </c>
      <c r="G198" s="185">
        <v>6</v>
      </c>
      <c r="H198" s="251">
        <f t="shared" si="6"/>
        <v>0.03</v>
      </c>
      <c r="I198" s="186" t="s">
        <v>208</v>
      </c>
      <c r="J198" s="138"/>
    </row>
    <row r="199" spans="1:10" ht="12.75" customHeight="1" x14ac:dyDescent="0.2">
      <c r="A199" s="317"/>
      <c r="B199" s="318"/>
      <c r="C199" s="539"/>
      <c r="D199" s="538">
        <v>5512</v>
      </c>
      <c r="E199" s="545"/>
      <c r="F199" s="545">
        <v>123</v>
      </c>
      <c r="G199" s="416">
        <v>0</v>
      </c>
      <c r="H199" s="477">
        <f t="shared" si="6"/>
        <v>0</v>
      </c>
      <c r="I199" s="322" t="s">
        <v>414</v>
      </c>
      <c r="J199" s="138"/>
    </row>
    <row r="200" spans="1:10" ht="12.75" customHeight="1" thickBot="1" x14ac:dyDescent="0.25">
      <c r="A200" s="181"/>
      <c r="B200" s="182"/>
      <c r="C200" s="182"/>
      <c r="D200" s="184">
        <v>5512</v>
      </c>
      <c r="E200" s="273">
        <v>500</v>
      </c>
      <c r="F200" s="273">
        <v>500</v>
      </c>
      <c r="G200" s="188">
        <v>152</v>
      </c>
      <c r="H200" s="251">
        <f t="shared" si="6"/>
        <v>0.30399999999999999</v>
      </c>
      <c r="I200" s="189" t="s">
        <v>209</v>
      </c>
      <c r="J200" s="138"/>
    </row>
    <row r="201" spans="1:10" ht="12.75" customHeight="1" thickTop="1" x14ac:dyDescent="0.2">
      <c r="A201" s="190"/>
      <c r="B201" s="191"/>
      <c r="C201" s="191"/>
      <c r="D201" s="192"/>
      <c r="E201" s="162">
        <f>SUM(E191:E200)</f>
        <v>7840</v>
      </c>
      <c r="F201" s="162">
        <f>SUM(F191:F200)</f>
        <v>7963</v>
      </c>
      <c r="G201" s="193">
        <f>SUM(G191:G200)</f>
        <v>4776</v>
      </c>
      <c r="H201" s="251">
        <f t="shared" si="6"/>
        <v>0.59977395453974636</v>
      </c>
      <c r="I201" s="195"/>
      <c r="J201" s="138"/>
    </row>
    <row r="202" spans="1:10" ht="12.75" customHeight="1" x14ac:dyDescent="0.2">
      <c r="A202" s="133"/>
      <c r="B202" s="197"/>
      <c r="C202" s="164"/>
      <c r="D202" s="164"/>
      <c r="H202" s="196"/>
      <c r="I202" s="167"/>
      <c r="J202" s="138"/>
    </row>
    <row r="203" spans="1:10" ht="12.75" customHeight="1" x14ac:dyDescent="0.2">
      <c r="A203" s="133"/>
      <c r="B203" s="197" t="s">
        <v>210</v>
      </c>
      <c r="C203" s="164"/>
      <c r="D203" s="164"/>
      <c r="H203" s="196"/>
      <c r="I203" s="228"/>
      <c r="J203" s="138"/>
    </row>
    <row r="204" spans="1:10" ht="12.75" customHeight="1" x14ac:dyDescent="0.2">
      <c r="A204" s="144"/>
      <c r="B204" s="145"/>
      <c r="C204" s="145"/>
      <c r="D204" s="146">
        <v>6112</v>
      </c>
      <c r="E204" s="271">
        <v>3980</v>
      </c>
      <c r="F204" s="271">
        <v>3992</v>
      </c>
      <c r="G204" s="149">
        <v>2554</v>
      </c>
      <c r="H204" s="251">
        <f>G204/F204</f>
        <v>0.63977955911823647</v>
      </c>
      <c r="I204" s="151" t="s">
        <v>211</v>
      </c>
      <c r="J204" s="138"/>
    </row>
    <row r="205" spans="1:10" ht="12.75" customHeight="1" x14ac:dyDescent="0.2">
      <c r="A205" s="144"/>
      <c r="B205" s="145"/>
      <c r="C205" s="145"/>
      <c r="D205" s="146">
        <v>6171</v>
      </c>
      <c r="E205" s="271">
        <v>28000</v>
      </c>
      <c r="F205" s="271">
        <v>29788</v>
      </c>
      <c r="G205" s="149">
        <v>17304</v>
      </c>
      <c r="H205" s="251">
        <f t="shared" ref="H205:H229" si="7">G205/F205</f>
        <v>0.58090506244125151</v>
      </c>
      <c r="I205" s="151" t="s">
        <v>262</v>
      </c>
      <c r="J205" s="138"/>
    </row>
    <row r="206" spans="1:10" ht="12.75" customHeight="1" x14ac:dyDescent="0.2">
      <c r="A206" s="144"/>
      <c r="B206" s="145"/>
      <c r="C206" s="145"/>
      <c r="D206" s="146">
        <v>6171</v>
      </c>
      <c r="E206" s="272">
        <v>200</v>
      </c>
      <c r="F206" s="419">
        <v>355</v>
      </c>
      <c r="G206" s="173">
        <v>351</v>
      </c>
      <c r="H206" s="251">
        <f t="shared" si="7"/>
        <v>0.9887323943661972</v>
      </c>
      <c r="I206" s="174" t="s">
        <v>350</v>
      </c>
      <c r="J206" s="138"/>
    </row>
    <row r="207" spans="1:10" ht="12.75" customHeight="1" x14ac:dyDescent="0.2">
      <c r="A207" s="144"/>
      <c r="B207" s="145"/>
      <c r="C207" s="269">
        <v>2025000008</v>
      </c>
      <c r="D207" s="146">
        <v>6171</v>
      </c>
      <c r="E207" s="272">
        <v>600</v>
      </c>
      <c r="F207" s="419">
        <v>0</v>
      </c>
      <c r="G207" s="173">
        <v>0</v>
      </c>
      <c r="H207" s="251" t="e">
        <f t="shared" si="7"/>
        <v>#DIV/0!</v>
      </c>
      <c r="I207" s="174" t="s">
        <v>267</v>
      </c>
      <c r="J207" s="138"/>
    </row>
    <row r="208" spans="1:10" ht="12.75" customHeight="1" x14ac:dyDescent="0.2">
      <c r="A208" s="144"/>
      <c r="B208" s="145"/>
      <c r="C208" s="229"/>
      <c r="D208" s="177">
        <v>6171</v>
      </c>
      <c r="E208" s="271">
        <v>0</v>
      </c>
      <c r="F208" s="271">
        <v>0</v>
      </c>
      <c r="G208" s="149">
        <v>0</v>
      </c>
      <c r="H208" s="251" t="e">
        <f t="shared" si="7"/>
        <v>#DIV/0!</v>
      </c>
      <c r="I208" s="151" t="s">
        <v>212</v>
      </c>
      <c r="J208" s="138"/>
    </row>
    <row r="209" spans="1:14" ht="12.75" customHeight="1" x14ac:dyDescent="0.2">
      <c r="A209" s="168"/>
      <c r="B209" s="139"/>
      <c r="C209" s="164"/>
      <c r="D209" s="216">
        <v>6171</v>
      </c>
      <c r="E209" s="271">
        <v>100</v>
      </c>
      <c r="F209" s="271">
        <v>100</v>
      </c>
      <c r="G209" s="206">
        <v>104</v>
      </c>
      <c r="H209" s="251">
        <f t="shared" si="7"/>
        <v>1.04</v>
      </c>
      <c r="I209" s="167" t="s">
        <v>213</v>
      </c>
      <c r="J209" s="138"/>
    </row>
    <row r="210" spans="1:14" ht="12.75" customHeight="1" x14ac:dyDescent="0.2">
      <c r="A210" s="144"/>
      <c r="B210" s="145"/>
      <c r="C210" s="145"/>
      <c r="D210" s="146">
        <v>6171</v>
      </c>
      <c r="E210" s="249">
        <v>2007</v>
      </c>
      <c r="F210" s="249">
        <v>2007</v>
      </c>
      <c r="G210" s="171">
        <v>643</v>
      </c>
      <c r="H210" s="251">
        <f t="shared" si="7"/>
        <v>0.32037867463876435</v>
      </c>
      <c r="I210" s="230" t="s">
        <v>214</v>
      </c>
      <c r="J210" s="138"/>
    </row>
    <row r="211" spans="1:14" ht="12.75" customHeight="1" x14ac:dyDescent="0.2">
      <c r="A211" s="144"/>
      <c r="B211" s="145"/>
      <c r="C211" s="145"/>
      <c r="D211" s="146">
        <v>6223</v>
      </c>
      <c r="E211" s="271">
        <v>26</v>
      </c>
      <c r="F211" s="271">
        <v>26</v>
      </c>
      <c r="G211" s="149">
        <v>0</v>
      </c>
      <c r="H211" s="251">
        <f t="shared" si="7"/>
        <v>0</v>
      </c>
      <c r="I211" s="151" t="s">
        <v>215</v>
      </c>
      <c r="J211" s="138"/>
    </row>
    <row r="212" spans="1:14" ht="12.75" customHeight="1" x14ac:dyDescent="0.2">
      <c r="A212" s="133"/>
      <c r="B212" s="164"/>
      <c r="C212" s="164"/>
      <c r="D212" s="216">
        <v>6310</v>
      </c>
      <c r="E212" s="271">
        <v>60</v>
      </c>
      <c r="F212" s="271">
        <v>348</v>
      </c>
      <c r="G212" s="206">
        <v>238</v>
      </c>
      <c r="H212" s="251">
        <f t="shared" si="7"/>
        <v>0.68390804597701149</v>
      </c>
      <c r="I212" s="167" t="s">
        <v>216</v>
      </c>
      <c r="J212" s="138"/>
    </row>
    <row r="213" spans="1:14" ht="12.75" customHeight="1" x14ac:dyDescent="0.2">
      <c r="A213" s="144"/>
      <c r="B213" s="145"/>
      <c r="C213" s="145"/>
      <c r="D213" s="146">
        <v>6320</v>
      </c>
      <c r="E213" s="271">
        <v>550</v>
      </c>
      <c r="F213" s="271">
        <v>550</v>
      </c>
      <c r="G213" s="149">
        <v>548</v>
      </c>
      <c r="H213" s="251">
        <f t="shared" si="7"/>
        <v>0.99636363636363634</v>
      </c>
      <c r="I213" s="151" t="s">
        <v>217</v>
      </c>
      <c r="J213" s="138"/>
    </row>
    <row r="214" spans="1:14" ht="12.75" customHeight="1" x14ac:dyDescent="0.2">
      <c r="A214" s="159"/>
      <c r="B214" s="160"/>
      <c r="C214" s="160"/>
      <c r="D214" s="161">
        <v>6399</v>
      </c>
      <c r="E214" s="271">
        <v>3700</v>
      </c>
      <c r="F214" s="440">
        <v>5793</v>
      </c>
      <c r="G214" s="252">
        <v>5593</v>
      </c>
      <c r="H214" s="251">
        <f t="shared" si="7"/>
        <v>0.96547557396858275</v>
      </c>
      <c r="I214" s="163" t="s">
        <v>218</v>
      </c>
      <c r="J214" s="138"/>
    </row>
    <row r="215" spans="1:14" ht="12.75" customHeight="1" x14ac:dyDescent="0.2">
      <c r="A215" s="133"/>
      <c r="B215" s="164"/>
      <c r="C215" s="164"/>
      <c r="D215" s="216">
        <v>6399</v>
      </c>
      <c r="E215" s="271">
        <v>1000</v>
      </c>
      <c r="F215" s="418">
        <v>1000</v>
      </c>
      <c r="G215" s="339">
        <v>3398</v>
      </c>
      <c r="H215" s="251">
        <f t="shared" si="7"/>
        <v>3.3980000000000001</v>
      </c>
      <c r="I215" s="580" t="s">
        <v>36</v>
      </c>
      <c r="J215" s="138"/>
    </row>
    <row r="216" spans="1:14" ht="12.75" customHeight="1" x14ac:dyDescent="0.2">
      <c r="A216" s="144"/>
      <c r="B216" s="145"/>
      <c r="C216" s="145"/>
      <c r="D216" s="146">
        <v>6402</v>
      </c>
      <c r="E216" s="276">
        <v>13</v>
      </c>
      <c r="F216" s="276">
        <v>13</v>
      </c>
      <c r="G216" s="231">
        <v>13</v>
      </c>
      <c r="H216" s="251">
        <f t="shared" si="7"/>
        <v>1</v>
      </c>
      <c r="I216" s="232" t="s">
        <v>219</v>
      </c>
      <c r="J216" s="187"/>
    </row>
    <row r="217" spans="1:14" ht="12.75" customHeight="1" x14ac:dyDescent="0.2">
      <c r="A217" s="144"/>
      <c r="B217" s="145"/>
      <c r="C217" s="145"/>
      <c r="D217" s="146">
        <v>6409</v>
      </c>
      <c r="E217" s="271">
        <v>200</v>
      </c>
      <c r="F217" s="271">
        <v>200</v>
      </c>
      <c r="G217" s="149">
        <v>19</v>
      </c>
      <c r="H217" s="251">
        <f t="shared" si="7"/>
        <v>9.5000000000000001E-2</v>
      </c>
      <c r="I217" s="151" t="s">
        <v>220</v>
      </c>
      <c r="J217" s="187"/>
    </row>
    <row r="218" spans="1:14" ht="12.75" customHeight="1" x14ac:dyDescent="0.2">
      <c r="A218" s="340"/>
      <c r="B218" s="335"/>
      <c r="C218" s="335"/>
      <c r="D218" s="333">
        <v>6409</v>
      </c>
      <c r="E218" s="341"/>
      <c r="F218" s="341">
        <v>660</v>
      </c>
      <c r="G218" s="428">
        <v>397</v>
      </c>
      <c r="H218" s="334"/>
      <c r="I218" s="338" t="s">
        <v>320</v>
      </c>
      <c r="J218" s="187"/>
    </row>
    <row r="219" spans="1:14" ht="12.75" customHeight="1" x14ac:dyDescent="0.2">
      <c r="A219" s="340"/>
      <c r="B219" s="335"/>
      <c r="C219" s="335">
        <v>2025000023</v>
      </c>
      <c r="D219" s="333">
        <v>6409</v>
      </c>
      <c r="E219" s="341"/>
      <c r="F219" s="441"/>
      <c r="G219" s="561">
        <v>30</v>
      </c>
      <c r="H219" s="334"/>
      <c r="I219" s="565" t="s">
        <v>371</v>
      </c>
      <c r="J219" s="187"/>
    </row>
    <row r="220" spans="1:14" ht="12.75" customHeight="1" x14ac:dyDescent="0.2">
      <c r="A220" s="144"/>
      <c r="B220" s="145"/>
      <c r="C220" s="145"/>
      <c r="D220" s="146">
        <v>6409</v>
      </c>
      <c r="E220" s="271">
        <v>10</v>
      </c>
      <c r="F220" s="271">
        <v>10</v>
      </c>
      <c r="G220" s="149">
        <v>0</v>
      </c>
      <c r="H220" s="251">
        <f t="shared" si="7"/>
        <v>0</v>
      </c>
      <c r="I220" s="151" t="s">
        <v>221</v>
      </c>
      <c r="J220" s="187"/>
    </row>
    <row r="221" spans="1:14" ht="12.75" customHeight="1" x14ac:dyDescent="0.2">
      <c r="A221" s="144"/>
      <c r="B221" s="145"/>
      <c r="C221" s="145"/>
      <c r="D221" s="146">
        <v>6409</v>
      </c>
      <c r="E221" s="271">
        <v>10</v>
      </c>
      <c r="F221" s="271">
        <v>10</v>
      </c>
      <c r="G221" s="149">
        <v>0</v>
      </c>
      <c r="H221" s="251">
        <f t="shared" si="7"/>
        <v>0</v>
      </c>
      <c r="I221" s="151" t="s">
        <v>222</v>
      </c>
      <c r="J221" s="138"/>
      <c r="N221" s="196"/>
    </row>
    <row r="222" spans="1:14" ht="12.75" customHeight="1" x14ac:dyDescent="0.2">
      <c r="A222" s="144"/>
      <c r="B222" s="145"/>
      <c r="C222" s="145"/>
      <c r="D222" s="146">
        <v>6409</v>
      </c>
      <c r="E222" s="271">
        <v>100</v>
      </c>
      <c r="F222" s="271">
        <v>100</v>
      </c>
      <c r="G222" s="149">
        <v>81</v>
      </c>
      <c r="H222" s="251">
        <f t="shared" si="7"/>
        <v>0.81</v>
      </c>
      <c r="I222" s="151" t="s">
        <v>223</v>
      </c>
      <c r="J222" s="138"/>
    </row>
    <row r="223" spans="1:14" ht="12.75" customHeight="1" x14ac:dyDescent="0.2">
      <c r="A223" s="144"/>
      <c r="B223" s="145"/>
      <c r="C223" s="145"/>
      <c r="D223" s="146">
        <v>6409</v>
      </c>
      <c r="E223" s="271">
        <v>20</v>
      </c>
      <c r="F223" s="271">
        <v>64</v>
      </c>
      <c r="G223" s="206">
        <v>34</v>
      </c>
      <c r="H223" s="251">
        <f t="shared" si="7"/>
        <v>0.53125</v>
      </c>
      <c r="I223" s="151" t="s">
        <v>347</v>
      </c>
      <c r="J223" s="138"/>
    </row>
    <row r="224" spans="1:14" ht="12.75" customHeight="1" x14ac:dyDescent="0.2">
      <c r="A224" s="144"/>
      <c r="B224" s="145"/>
      <c r="C224" s="145"/>
      <c r="D224" s="146">
        <v>6409</v>
      </c>
      <c r="E224" s="271">
        <v>250</v>
      </c>
      <c r="F224" s="271">
        <v>250</v>
      </c>
      <c r="G224" s="149">
        <v>12</v>
      </c>
      <c r="H224" s="251">
        <f t="shared" si="7"/>
        <v>4.8000000000000001E-2</v>
      </c>
      <c r="I224" s="151" t="s">
        <v>260</v>
      </c>
      <c r="J224" s="138"/>
    </row>
    <row r="225" spans="1:10" ht="12.75" customHeight="1" x14ac:dyDescent="0.2">
      <c r="A225" s="133"/>
      <c r="B225" s="164"/>
      <c r="C225" s="164"/>
      <c r="D225" s="216">
        <v>6409</v>
      </c>
      <c r="E225" s="271">
        <v>250</v>
      </c>
      <c r="F225" s="271">
        <v>250</v>
      </c>
      <c r="G225" s="199">
        <v>118</v>
      </c>
      <c r="H225" s="251">
        <f t="shared" si="7"/>
        <v>0.47199999999999998</v>
      </c>
      <c r="I225" s="169" t="s">
        <v>224</v>
      </c>
      <c r="J225" s="138"/>
    </row>
    <row r="226" spans="1:10" ht="12.75" customHeight="1" x14ac:dyDescent="0.2">
      <c r="A226" s="144"/>
      <c r="B226" s="145"/>
      <c r="C226" s="233"/>
      <c r="D226" s="146">
        <v>6409</v>
      </c>
      <c r="E226" s="271">
        <v>3680</v>
      </c>
      <c r="F226" s="271">
        <v>0</v>
      </c>
      <c r="G226" s="149">
        <v>0</v>
      </c>
      <c r="H226" s="251" t="s">
        <v>73</v>
      </c>
      <c r="I226" s="167" t="s">
        <v>261</v>
      </c>
      <c r="J226" s="138"/>
    </row>
    <row r="227" spans="1:10" ht="12.75" customHeight="1" x14ac:dyDescent="0.2">
      <c r="A227" s="144"/>
      <c r="B227" s="145"/>
      <c r="C227" s="233"/>
      <c r="D227" s="146">
        <v>6409</v>
      </c>
      <c r="E227" s="271">
        <v>50</v>
      </c>
      <c r="F227" s="271">
        <v>50</v>
      </c>
      <c r="G227" s="149">
        <v>20</v>
      </c>
      <c r="H227" s="251">
        <f t="shared" si="7"/>
        <v>0.4</v>
      </c>
      <c r="I227" s="151" t="s">
        <v>225</v>
      </c>
      <c r="J227" s="187"/>
    </row>
    <row r="228" spans="1:10" ht="12.75" customHeight="1" thickBot="1" x14ac:dyDescent="0.25">
      <c r="A228" s="181"/>
      <c r="B228" s="182"/>
      <c r="C228" s="164"/>
      <c r="D228" s="216">
        <v>6409</v>
      </c>
      <c r="E228" s="275">
        <v>50</v>
      </c>
      <c r="F228" s="429">
        <v>50</v>
      </c>
      <c r="G228" s="206">
        <v>79</v>
      </c>
      <c r="H228" s="427">
        <f t="shared" si="7"/>
        <v>1.58</v>
      </c>
      <c r="I228" s="167" t="s">
        <v>321</v>
      </c>
      <c r="J228" s="187"/>
    </row>
    <row r="229" spans="1:10" ht="12.75" customHeight="1" thickTop="1" x14ac:dyDescent="0.2">
      <c r="A229" s="190"/>
      <c r="B229" s="234"/>
      <c r="C229" s="234"/>
      <c r="D229" s="235"/>
      <c r="E229" s="162">
        <f>SUM(E204:E228)</f>
        <v>44856</v>
      </c>
      <c r="F229" s="162">
        <f>SUM(F204:F228)</f>
        <v>45616</v>
      </c>
      <c r="G229" s="193">
        <f>SUM(G204:G228)</f>
        <v>31536</v>
      </c>
      <c r="H229" s="251">
        <f t="shared" si="7"/>
        <v>0.69133637320238517</v>
      </c>
      <c r="I229" s="253"/>
      <c r="J229" s="138"/>
    </row>
    <row r="230" spans="1:10" ht="12.75" customHeight="1" thickBot="1" x14ac:dyDescent="0.25">
      <c r="A230" s="133"/>
      <c r="C230" s="39"/>
      <c r="E230" s="236"/>
      <c r="H230" s="196"/>
      <c r="J230" s="138"/>
    </row>
    <row r="231" spans="1:10" ht="12.75" customHeight="1" thickTop="1" thickBot="1" x14ac:dyDescent="0.25">
      <c r="A231" s="513" t="s">
        <v>226</v>
      </c>
      <c r="B231" s="514"/>
      <c r="C231" s="514"/>
      <c r="D231" s="515"/>
      <c r="E231" s="131">
        <f>E9+E51+E173+E188+E201+E229</f>
        <v>203840</v>
      </c>
      <c r="F231" s="131">
        <f>F9+F51+F173+F188+F201+F229</f>
        <v>366907</v>
      </c>
      <c r="G231" s="131">
        <f>G9+G51+G173+G188+G201+G229</f>
        <v>193095</v>
      </c>
      <c r="H231" s="251">
        <f>G231/F231</f>
        <v>0.52627777611220283</v>
      </c>
      <c r="I231" s="237"/>
      <c r="J231" s="138"/>
    </row>
    <row r="232" spans="1:10" ht="12.75" customHeight="1" thickTop="1" x14ac:dyDescent="0.2">
      <c r="A232" s="238"/>
      <c r="B232" s="26"/>
      <c r="C232" s="39"/>
      <c r="H232" s="196"/>
      <c r="I232" s="239"/>
      <c r="J232" s="138"/>
    </row>
    <row r="233" spans="1:10" ht="12.75" customHeight="1" x14ac:dyDescent="0.2">
      <c r="A233" s="133"/>
      <c r="B233" s="26" t="s">
        <v>108</v>
      </c>
      <c r="C233" s="39"/>
      <c r="H233" s="196"/>
      <c r="I233" s="240"/>
      <c r="J233" s="138"/>
    </row>
    <row r="234" spans="1:10" ht="12.75" customHeight="1" thickBot="1" x14ac:dyDescent="0.25">
      <c r="A234" s="152"/>
      <c r="B234" s="241"/>
      <c r="C234" s="241"/>
      <c r="D234" s="154">
        <v>6330</v>
      </c>
      <c r="E234" s="262">
        <v>1642</v>
      </c>
      <c r="F234" s="242">
        <v>1642</v>
      </c>
      <c r="G234" s="188">
        <v>0</v>
      </c>
      <c r="H234" s="251">
        <f>G234/F234</f>
        <v>0</v>
      </c>
      <c r="I234" s="158" t="s">
        <v>227</v>
      </c>
      <c r="J234" s="138"/>
    </row>
    <row r="235" spans="1:10" ht="12.75" customHeight="1" thickTop="1" x14ac:dyDescent="0.2">
      <c r="A235" s="190"/>
      <c r="B235" s="234"/>
      <c r="C235" s="234"/>
      <c r="D235" s="235"/>
      <c r="E235" s="243">
        <f>SUM(E234)</f>
        <v>1642</v>
      </c>
      <c r="F235" s="244">
        <f>SUM(F234)</f>
        <v>1642</v>
      </c>
      <c r="G235" s="194">
        <v>0</v>
      </c>
      <c r="H235" s="251">
        <f>G235/F235</f>
        <v>0</v>
      </c>
      <c r="I235" s="234"/>
      <c r="J235" s="138"/>
    </row>
    <row r="236" spans="1:10" ht="12.75" customHeight="1" x14ac:dyDescent="0.2">
      <c r="A236" s="133"/>
      <c r="C236" s="39"/>
      <c r="E236" s="245"/>
      <c r="F236" s="157"/>
      <c r="G236" s="157"/>
      <c r="H236" s="246"/>
      <c r="J236" s="138"/>
    </row>
    <row r="237" spans="1:10" ht="12.75" customHeight="1" thickBot="1" x14ac:dyDescent="0.25">
      <c r="A237" s="133"/>
      <c r="C237" s="39"/>
      <c r="H237" s="196"/>
      <c r="J237" s="138"/>
    </row>
    <row r="238" spans="1:10" ht="12.75" customHeight="1" thickTop="1" thickBot="1" x14ac:dyDescent="0.25">
      <c r="A238" s="510" t="s">
        <v>228</v>
      </c>
      <c r="B238" s="511"/>
      <c r="C238" s="511"/>
      <c r="D238" s="512"/>
      <c r="E238" s="132">
        <f>E231+E235</f>
        <v>205482</v>
      </c>
      <c r="F238" s="132">
        <f>F231+F235</f>
        <v>368549</v>
      </c>
      <c r="G238" s="132">
        <f>G231+G235</f>
        <v>193095</v>
      </c>
      <c r="H238" s="251">
        <f>G238/F238</f>
        <v>0.52393304553804243</v>
      </c>
      <c r="I238" s="239"/>
      <c r="J238" s="138"/>
    </row>
    <row r="239" spans="1:10" ht="17.25" thickTop="1" x14ac:dyDescent="0.2">
      <c r="C239" s="39"/>
      <c r="J239" s="138"/>
    </row>
    <row r="240" spans="1:10" x14ac:dyDescent="0.2">
      <c r="C240" s="39"/>
      <c r="J240" s="138"/>
    </row>
    <row r="241" spans="3:10" x14ac:dyDescent="0.2">
      <c r="C241" s="39"/>
      <c r="J241" s="138"/>
    </row>
    <row r="242" spans="3:10" x14ac:dyDescent="0.2">
      <c r="J242" s="138"/>
    </row>
  </sheetData>
  <sheetProtection selectLockedCells="1" selectUnlockedCells="1"/>
  <mergeCells count="1">
    <mergeCell ref="A1:I1"/>
  </mergeCells>
  <pageMargins left="0.25" right="0.25" top="0.75" bottom="0.75" header="0.3" footer="0.3"/>
  <pageSetup paperSize="9" scale="75" firstPageNumber="0" fitToHeight="0" orientation="portrait" horizontalDpi="4294967293" verticalDpi="4294967293" r:id="rId1"/>
  <headerFooter alignWithMargins="0"/>
  <rowBreaks count="1" manualBreakCount="1">
    <brk id="2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M26"/>
  <sheetViews>
    <sheetView topLeftCell="B1" zoomScale="140" zoomScaleNormal="140" workbookViewId="0">
      <selection activeCell="D16" sqref="D16"/>
    </sheetView>
  </sheetViews>
  <sheetFormatPr defaultColWidth="8.85546875" defaultRowHeight="12.75" x14ac:dyDescent="0.2"/>
  <cols>
    <col min="1" max="1" width="6.85546875" customWidth="1"/>
    <col min="2" max="2" width="34.140625" customWidth="1"/>
    <col min="3" max="3" width="15.5703125" customWidth="1"/>
    <col min="4" max="4" width="19.5703125" customWidth="1"/>
    <col min="5" max="5" width="15" customWidth="1"/>
    <col min="6" max="6" width="12.140625" customWidth="1"/>
    <col min="7" max="7" width="14.85546875" customWidth="1"/>
    <col min="8" max="8" width="12.42578125" customWidth="1"/>
    <col min="9" max="9" width="13.28515625" customWidth="1"/>
    <col min="10" max="10" width="13" customWidth="1"/>
    <col min="11" max="11" width="12.5703125" customWidth="1"/>
    <col min="12" max="12" width="13.85546875" customWidth="1"/>
    <col min="14" max="14" width="28.42578125" customWidth="1"/>
    <col min="15" max="15" width="20" customWidth="1"/>
  </cols>
  <sheetData>
    <row r="3" spans="1:13" ht="19.5" x14ac:dyDescent="0.4">
      <c r="B3" s="398" t="s">
        <v>416</v>
      </c>
      <c r="C3" s="13"/>
      <c r="D3" s="13"/>
      <c r="E3" s="13"/>
      <c r="F3" s="13"/>
      <c r="G3" s="13"/>
      <c r="H3" s="13"/>
      <c r="I3" s="13"/>
    </row>
    <row r="4" spans="1:13" ht="16.5" x14ac:dyDescent="0.35">
      <c r="B4" s="13"/>
      <c r="C4" s="13"/>
      <c r="D4" s="13"/>
      <c r="E4" s="13" t="s">
        <v>417</v>
      </c>
      <c r="F4" s="13"/>
      <c r="G4" s="13"/>
      <c r="H4" s="13"/>
      <c r="I4" s="13"/>
    </row>
    <row r="5" spans="1:13" ht="18.75" x14ac:dyDescent="0.4">
      <c r="A5" s="409"/>
      <c r="B5" s="404" t="s">
        <v>229</v>
      </c>
      <c r="C5" s="394" t="s">
        <v>230</v>
      </c>
      <c r="D5" s="394" t="s">
        <v>418</v>
      </c>
      <c r="E5" s="394" t="s">
        <v>231</v>
      </c>
      <c r="F5" s="395" t="s">
        <v>325</v>
      </c>
      <c r="G5" s="396" t="s">
        <v>326</v>
      </c>
      <c r="H5" s="396" t="s">
        <v>327</v>
      </c>
      <c r="I5" s="396" t="s">
        <v>232</v>
      </c>
      <c r="J5" s="396">
        <v>2025</v>
      </c>
      <c r="K5" s="397">
        <v>2026</v>
      </c>
      <c r="L5" s="397">
        <v>2027</v>
      </c>
    </row>
    <row r="6" spans="1:13" ht="18.75" x14ac:dyDescent="0.4">
      <c r="A6" s="15">
        <v>1</v>
      </c>
      <c r="B6" s="405" t="s">
        <v>233</v>
      </c>
      <c r="C6" s="7">
        <v>12000000</v>
      </c>
      <c r="D6" s="7">
        <v>5549124.3200000003</v>
      </c>
      <c r="E6" s="7">
        <v>50450</v>
      </c>
      <c r="F6" s="392">
        <v>4510251</v>
      </c>
      <c r="G6" s="9" t="s">
        <v>234</v>
      </c>
      <c r="H6" s="8">
        <v>47237</v>
      </c>
      <c r="I6" s="8">
        <v>49230</v>
      </c>
      <c r="J6" s="10">
        <v>605400</v>
      </c>
      <c r="K6" s="17">
        <v>605400</v>
      </c>
      <c r="L6" s="17">
        <v>605400</v>
      </c>
    </row>
    <row r="7" spans="1:13" ht="18.75" x14ac:dyDescent="0.4">
      <c r="A7" s="15">
        <v>2</v>
      </c>
      <c r="B7" s="405" t="s">
        <v>235</v>
      </c>
      <c r="C7" s="7">
        <v>16000000</v>
      </c>
      <c r="D7" s="7">
        <v>1741531.84</v>
      </c>
      <c r="E7" s="7">
        <v>37860</v>
      </c>
      <c r="F7" s="392" t="s">
        <v>236</v>
      </c>
      <c r="G7" s="9" t="s">
        <v>237</v>
      </c>
      <c r="H7" s="8">
        <v>47299</v>
      </c>
      <c r="I7" s="8">
        <v>47299</v>
      </c>
      <c r="J7" s="10">
        <v>454320</v>
      </c>
      <c r="K7" s="10">
        <v>454320</v>
      </c>
      <c r="L7" s="10">
        <v>454320</v>
      </c>
    </row>
    <row r="8" spans="1:13" ht="18.75" x14ac:dyDescent="0.4">
      <c r="A8" s="15">
        <v>3</v>
      </c>
      <c r="B8" s="405" t="s">
        <v>238</v>
      </c>
      <c r="C8" s="7">
        <v>20000000</v>
      </c>
      <c r="D8" s="11">
        <v>1508234.64</v>
      </c>
      <c r="E8" s="7">
        <v>23567</v>
      </c>
      <c r="F8" s="392" t="s">
        <v>239</v>
      </c>
      <c r="G8" s="9" t="s">
        <v>240</v>
      </c>
      <c r="H8" s="12">
        <v>46721</v>
      </c>
      <c r="I8" s="8">
        <v>47848</v>
      </c>
      <c r="J8" s="10">
        <v>282804</v>
      </c>
      <c r="K8" s="10">
        <v>282804</v>
      </c>
      <c r="L8" s="10">
        <v>259237</v>
      </c>
    </row>
    <row r="9" spans="1:13" ht="18.75" x14ac:dyDescent="0.4">
      <c r="A9" s="15">
        <v>4</v>
      </c>
      <c r="B9" s="405" t="s">
        <v>241</v>
      </c>
      <c r="C9" s="7">
        <v>2200000</v>
      </c>
      <c r="D9" s="7">
        <v>160138</v>
      </c>
      <c r="E9" s="7">
        <v>45833</v>
      </c>
      <c r="F9" s="392" t="s">
        <v>242</v>
      </c>
      <c r="G9" s="9" t="s">
        <v>243</v>
      </c>
      <c r="H9" s="8" t="s">
        <v>73</v>
      </c>
      <c r="I9" s="8">
        <v>45992</v>
      </c>
      <c r="J9" s="10">
        <v>549996</v>
      </c>
      <c r="K9" s="10"/>
      <c r="L9" s="10"/>
    </row>
    <row r="10" spans="1:13" ht="18.75" x14ac:dyDescent="0.4">
      <c r="A10" s="15">
        <v>5</v>
      </c>
      <c r="B10" s="406" t="s">
        <v>244</v>
      </c>
      <c r="C10" s="10">
        <v>22000000</v>
      </c>
      <c r="D10" s="10">
        <v>11218241.279999999</v>
      </c>
      <c r="E10" s="10">
        <v>208333</v>
      </c>
      <c r="F10" s="393" t="s">
        <v>245</v>
      </c>
      <c r="G10" s="9" t="s">
        <v>246</v>
      </c>
      <c r="H10" s="8">
        <v>47483</v>
      </c>
      <c r="I10" s="8">
        <v>47483</v>
      </c>
      <c r="J10" s="10">
        <v>2499996</v>
      </c>
      <c r="K10" s="10">
        <v>2347075</v>
      </c>
      <c r="L10" s="10">
        <v>2347075</v>
      </c>
    </row>
    <row r="11" spans="1:13" ht="18.75" x14ac:dyDescent="0.4">
      <c r="A11" s="15">
        <v>6</v>
      </c>
      <c r="B11" s="406" t="s">
        <v>247</v>
      </c>
      <c r="C11" s="10">
        <v>5500000</v>
      </c>
      <c r="D11" s="10">
        <v>3903246.68</v>
      </c>
      <c r="E11" s="10">
        <v>27919.09</v>
      </c>
      <c r="F11" s="393" t="s">
        <v>324</v>
      </c>
      <c r="G11" s="9" t="s">
        <v>248</v>
      </c>
      <c r="H11" s="8">
        <v>46355</v>
      </c>
      <c r="I11" s="8">
        <v>49278</v>
      </c>
      <c r="J11" s="10">
        <v>688488</v>
      </c>
      <c r="K11" s="10">
        <v>688488</v>
      </c>
      <c r="L11" s="10">
        <v>688488</v>
      </c>
    </row>
    <row r="12" spans="1:13" ht="18.75" x14ac:dyDescent="0.4">
      <c r="A12" s="15">
        <v>7</v>
      </c>
      <c r="B12" s="406" t="s">
        <v>249</v>
      </c>
      <c r="C12" s="10">
        <v>27500000</v>
      </c>
      <c r="D12" s="10">
        <v>27041600</v>
      </c>
      <c r="E12" s="15"/>
      <c r="F12" s="393">
        <v>4510258</v>
      </c>
      <c r="G12" s="16">
        <v>4.1900000000000004</v>
      </c>
      <c r="H12" s="8">
        <v>46506</v>
      </c>
      <c r="I12" s="8">
        <v>47603</v>
      </c>
      <c r="J12" s="20">
        <v>2433600</v>
      </c>
      <c r="K12" s="10">
        <v>5500800</v>
      </c>
      <c r="L12" s="10">
        <v>5500800</v>
      </c>
      <c r="M12" s="14" t="s">
        <v>250</v>
      </c>
    </row>
    <row r="13" spans="1:13" ht="18.75" customHeight="1" x14ac:dyDescent="0.4">
      <c r="A13" s="15">
        <v>8</v>
      </c>
      <c r="B13" s="407" t="s">
        <v>251</v>
      </c>
      <c r="C13" s="10">
        <v>15000000</v>
      </c>
      <c r="D13" s="10">
        <v>10868580.65</v>
      </c>
      <c r="E13" s="15"/>
      <c r="F13" s="393">
        <v>4510260</v>
      </c>
      <c r="G13" s="18">
        <v>4.5999999999999996</v>
      </c>
      <c r="H13" s="8">
        <v>46567</v>
      </c>
      <c r="I13" s="8">
        <v>52807</v>
      </c>
      <c r="J13" s="15"/>
      <c r="K13" s="15"/>
      <c r="L13" s="10">
        <v>681600</v>
      </c>
      <c r="M13" s="19" t="s">
        <v>252</v>
      </c>
    </row>
    <row r="14" spans="1:13" ht="18.75" customHeight="1" x14ac:dyDescent="0.4">
      <c r="A14" s="15">
        <v>9</v>
      </c>
      <c r="B14" s="407" t="s">
        <v>253</v>
      </c>
      <c r="C14" s="10">
        <v>12000000</v>
      </c>
      <c r="D14" s="10">
        <v>11116342.439999999</v>
      </c>
      <c r="E14" s="15"/>
      <c r="F14" s="393">
        <v>4510259</v>
      </c>
      <c r="G14" s="18">
        <v>4.5999999999999996</v>
      </c>
      <c r="H14" s="8">
        <v>46567</v>
      </c>
      <c r="I14" s="8">
        <v>52807</v>
      </c>
      <c r="J14" s="15"/>
      <c r="K14" s="10"/>
      <c r="L14" s="10">
        <v>850800</v>
      </c>
      <c r="M14" s="19" t="s">
        <v>252</v>
      </c>
    </row>
    <row r="15" spans="1:13" ht="18.75" customHeight="1" x14ac:dyDescent="0.4">
      <c r="A15" s="15">
        <v>10</v>
      </c>
      <c r="B15" s="406" t="s">
        <v>328</v>
      </c>
      <c r="C15" s="10">
        <v>10000000</v>
      </c>
      <c r="D15" s="10">
        <v>10000</v>
      </c>
      <c r="E15" s="15"/>
      <c r="F15" s="15"/>
      <c r="G15" s="15" t="s">
        <v>329</v>
      </c>
      <c r="H15" s="15"/>
      <c r="I15" s="15"/>
      <c r="J15" s="15"/>
      <c r="K15" s="15"/>
      <c r="L15" s="15"/>
      <c r="M15" s="14" t="s">
        <v>330</v>
      </c>
    </row>
    <row r="16" spans="1:13" ht="24" customHeight="1" x14ac:dyDescent="0.2">
      <c r="A16" s="15"/>
      <c r="B16" s="408" t="s">
        <v>331</v>
      </c>
      <c r="C16" s="403">
        <f>SUM(C6:C15)</f>
        <v>142200000</v>
      </c>
      <c r="D16" s="402">
        <f>SUM(D6:D15)</f>
        <v>73117039.849999994</v>
      </c>
      <c r="E16" s="10">
        <f>SUM(E6:E15)</f>
        <v>393962.09</v>
      </c>
      <c r="F16" s="15"/>
      <c r="G16" s="15"/>
      <c r="H16" s="15"/>
      <c r="I16" s="15"/>
      <c r="J16" s="10">
        <f>SUM(J6:J12)</f>
        <v>7514604</v>
      </c>
      <c r="K16" s="10">
        <f>SUM(K6:K15)</f>
        <v>9878887</v>
      </c>
      <c r="L16" s="10">
        <f>SUM(L6:L15)</f>
        <v>11387720</v>
      </c>
    </row>
    <row r="17" spans="2:9" ht="18.75" x14ac:dyDescent="0.4">
      <c r="B17" s="391"/>
      <c r="C17" s="11"/>
      <c r="G17" s="11"/>
    </row>
    <row r="18" spans="2:9" ht="18.75" x14ac:dyDescent="0.4">
      <c r="B18" s="391"/>
      <c r="C18" s="11"/>
      <c r="G18" s="11"/>
    </row>
    <row r="19" spans="2:9" ht="18.75" x14ac:dyDescent="0.4">
      <c r="B19" s="391"/>
      <c r="C19" s="11"/>
      <c r="G19" s="11"/>
    </row>
    <row r="20" spans="2:9" ht="18.75" x14ac:dyDescent="0.4">
      <c r="B20" s="391"/>
      <c r="C20" s="11"/>
      <c r="G20" s="11"/>
    </row>
    <row r="21" spans="2:9" ht="18.75" x14ac:dyDescent="0.4">
      <c r="B21" s="391"/>
      <c r="C21" s="11"/>
    </row>
    <row r="22" spans="2:9" ht="18.75" x14ac:dyDescent="0.4">
      <c r="B22" s="391"/>
      <c r="C22" s="11"/>
    </row>
    <row r="23" spans="2:9" ht="18.75" x14ac:dyDescent="0.4">
      <c r="B23" s="391"/>
      <c r="C23" s="11"/>
      <c r="I23" s="5"/>
    </row>
    <row r="24" spans="2:9" ht="18.75" customHeight="1" x14ac:dyDescent="0.4">
      <c r="B24" s="391"/>
    </row>
    <row r="25" spans="2:9" ht="18.75" x14ac:dyDescent="0.4">
      <c r="B25" s="391"/>
      <c r="C25" s="11"/>
    </row>
    <row r="26" spans="2:9" ht="20.100000000000001" customHeight="1" x14ac:dyDescent="0.2">
      <c r="C26" s="11"/>
      <c r="D26" s="11"/>
      <c r="E26" s="11"/>
    </row>
  </sheetData>
  <pageMargins left="0.25" right="0.25" top="0.75" bottom="0.75" header="0.3" footer="0.3"/>
  <pageSetup paperSize="9" scale="66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F02266BEDC44D995AD1A4DCD306BC" ma:contentTypeVersion="15" ma:contentTypeDescription="Vytvoří nový dokument" ma:contentTypeScope="" ma:versionID="e9755b82c1d4e240272790345415c029">
  <xsd:schema xmlns:xsd="http://www.w3.org/2001/XMLSchema" xmlns:xs="http://www.w3.org/2001/XMLSchema" xmlns:p="http://schemas.microsoft.com/office/2006/metadata/properties" xmlns:ns2="2b870d30-e543-4857-8181-1e439428867c" xmlns:ns3="ebf73d20-a26e-4321-b5dc-75ca7bbfa1fe" targetNamespace="http://schemas.microsoft.com/office/2006/metadata/properties" ma:root="true" ma:fieldsID="9fe8e780ffc410d603eefb0b9106d44c" ns2:_="" ns3:_="">
    <xsd:import namespace="2b870d30-e543-4857-8181-1e439428867c"/>
    <xsd:import namespace="ebf73d20-a26e-4321-b5dc-75ca7bbfa1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70d30-e543-4857-8181-1e4394288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654b4cd-2104-4107-9f38-d10f8718b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73d20-a26e-4321-b5dc-75ca7bbfa1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a11adf6-e173-4b7a-8b29-45bae0333ed4}" ma:internalName="TaxCatchAll" ma:showField="CatchAllData" ma:web="ebf73d20-a26e-4321-b5dc-75ca7bbfa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f73d20-a26e-4321-b5dc-75ca7bbfa1fe" xsi:nil="true"/>
    <lcf76f155ced4ddcb4097134ff3c332f xmlns="2b870d30-e543-4857-8181-1e4394288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2AA5C7-56E9-4A5C-9D3B-9AA92768A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1D1CF3-1467-4ECD-84A9-50CA68F99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70d30-e543-4857-8181-1e439428867c"/>
    <ds:schemaRef ds:uri="ebf73d20-a26e-4321-b5dc-75ca7bbfa1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B9C95C-0FBF-4A03-8C0C-4B81CB4E218D}">
  <ds:schemaRefs>
    <ds:schemaRef ds:uri="http://purl.org/dc/elements/1.1/"/>
    <ds:schemaRef ds:uri="http://www.w3.org/XML/1998/namespace"/>
    <ds:schemaRef ds:uri="http://schemas.microsoft.com/office/2006/documentManagement/types"/>
    <ds:schemaRef ds:uri="ebf73d20-a26e-4321-b5dc-75ca7bbfa1fe"/>
    <ds:schemaRef ds:uri="2b870d30-e543-4857-8181-1e439428867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Shrnutí + financování 2025</vt:lpstr>
      <vt:lpstr>Příjmy 2025</vt:lpstr>
      <vt:lpstr>Výdaje 2025</vt:lpstr>
      <vt:lpstr>Úvěry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volfova</dc:creator>
  <cp:keywords/>
  <dc:description/>
  <cp:lastModifiedBy>Jitka Volfová</cp:lastModifiedBy>
  <cp:revision/>
  <cp:lastPrinted>2025-09-08T08:38:22Z</cp:lastPrinted>
  <dcterms:created xsi:type="dcterms:W3CDTF">2010-12-16T10:56:21Z</dcterms:created>
  <dcterms:modified xsi:type="dcterms:W3CDTF">2025-09-22T07:29:09Z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0x010100FE2F02266BEDC44D995AD1A4DCD306BC</vt:lpwstr>
  </property>
  <property fmtid="{D5CDD505-2E9C-101B-9397-08002B2CF9AE}" pid="3" name="MediaServiceImageTags">
    <vt:lpwstr/>
  </property>
</Properties>
</file>