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ceskakamenice-my.sharepoint.com/personal/j_volfova_ceska-kamenice_cz/Documents/Dokumenty/Finanční výbor/FV 2022 - 2026/"/>
    </mc:Choice>
  </mc:AlternateContent>
  <xr:revisionPtr revIDLastSave="0" documentId="8_{BA5BD1E1-759D-4541-87D5-342301CE7DBB}" xr6:coauthVersionLast="47" xr6:coauthVersionMax="47" xr10:uidLastSave="{00000000-0000-0000-0000-000000000000}"/>
  <bookViews>
    <workbookView xWindow="-108" yWindow="-108" windowWidth="23256" windowHeight="12456" tabRatio="446" activeTab="3" xr2:uid="{00000000-000D-0000-FFFF-FFFF00000000}"/>
  </bookViews>
  <sheets>
    <sheet name="Shrnutí + financování 2025" sheetId="5" r:id="rId1"/>
    <sheet name="Příjmy 2025" sheetId="4" r:id="rId2"/>
    <sheet name="Výdaje 2025" sheetId="1" r:id="rId3"/>
    <sheet name="Úvěry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3" i="4" l="1"/>
  <c r="H73" i="1" l="1"/>
  <c r="H148" i="4"/>
  <c r="H113" i="4"/>
  <c r="H112" i="4"/>
  <c r="H111" i="4"/>
  <c r="H109" i="4"/>
  <c r="H139" i="4"/>
  <c r="H135" i="4"/>
  <c r="H141" i="4"/>
  <c r="H17" i="4"/>
  <c r="H14" i="1"/>
  <c r="H234" i="1"/>
  <c r="H235" i="1"/>
  <c r="H236" i="1"/>
  <c r="H239" i="1"/>
  <c r="H240" i="1"/>
  <c r="H241" i="1"/>
  <c r="H242" i="1"/>
  <c r="H243" i="1"/>
  <c r="H244" i="1"/>
  <c r="H245" i="1"/>
  <c r="H246" i="1"/>
  <c r="H247" i="1"/>
  <c r="H248" i="1"/>
  <c r="H250" i="1"/>
  <c r="H251" i="1"/>
  <c r="H253" i="1"/>
  <c r="H254" i="1"/>
  <c r="H257" i="1"/>
  <c r="H258" i="1"/>
  <c r="H259" i="1"/>
  <c r="H260" i="1"/>
  <c r="H233" i="1"/>
  <c r="H221" i="1"/>
  <c r="H222" i="1"/>
  <c r="H223" i="1"/>
  <c r="H224" i="1"/>
  <c r="H225" i="1"/>
  <c r="H226" i="1"/>
  <c r="H227" i="1"/>
  <c r="H228" i="1"/>
  <c r="H229" i="1"/>
  <c r="H220" i="1"/>
  <c r="H204" i="1"/>
  <c r="H206" i="1"/>
  <c r="H207" i="1"/>
  <c r="H208" i="1"/>
  <c r="H209" i="1"/>
  <c r="H210" i="1"/>
  <c r="H212" i="1"/>
  <c r="H214" i="1"/>
  <c r="H215" i="1"/>
  <c r="H216" i="1"/>
  <c r="H203" i="1"/>
  <c r="H64" i="1"/>
  <c r="H65" i="1"/>
  <c r="H66" i="1"/>
  <c r="H67" i="1"/>
  <c r="H68" i="1"/>
  <c r="H69" i="1"/>
  <c r="H71" i="1"/>
  <c r="H72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9" i="1"/>
  <c r="H100" i="1"/>
  <c r="H101" i="1"/>
  <c r="H103" i="1"/>
  <c r="H104" i="1"/>
  <c r="H105" i="1"/>
  <c r="H106" i="1"/>
  <c r="H107" i="1"/>
  <c r="H108" i="1"/>
  <c r="H109" i="1"/>
  <c r="H112" i="1"/>
  <c r="H113" i="1"/>
  <c r="H114" i="1"/>
  <c r="H115" i="1"/>
  <c r="H116" i="1"/>
  <c r="H117" i="1"/>
  <c r="H118" i="1"/>
  <c r="H119" i="1"/>
  <c r="H121" i="1"/>
  <c r="H122" i="1"/>
  <c r="H124" i="1"/>
  <c r="H125" i="1"/>
  <c r="H126" i="1"/>
  <c r="H128" i="1"/>
  <c r="H131" i="1"/>
  <c r="H132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5" i="1"/>
  <c r="H156" i="1"/>
  <c r="H157" i="1"/>
  <c r="H158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2" i="1"/>
  <c r="H183" i="1"/>
  <c r="H184" i="1"/>
  <c r="H185" i="1"/>
  <c r="H186" i="1"/>
  <c r="H189" i="1"/>
  <c r="H190" i="1"/>
  <c r="H191" i="1"/>
  <c r="H192" i="1"/>
  <c r="H193" i="1"/>
  <c r="H195" i="1"/>
  <c r="H196" i="1"/>
  <c r="H197" i="1"/>
  <c r="H63" i="1"/>
  <c r="H13" i="1"/>
  <c r="H15" i="1"/>
  <c r="H16" i="1"/>
  <c r="H17" i="1"/>
  <c r="H18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9" i="1"/>
  <c r="H41" i="1"/>
  <c r="H43" i="1"/>
  <c r="H47" i="1"/>
  <c r="H48" i="1"/>
  <c r="H49" i="1"/>
  <c r="H50" i="1"/>
  <c r="H51" i="1"/>
  <c r="H52" i="1"/>
  <c r="H53" i="1"/>
  <c r="H55" i="1"/>
  <c r="H56" i="1"/>
  <c r="H59" i="1"/>
  <c r="H12" i="1"/>
  <c r="H7" i="1"/>
  <c r="H8" i="1"/>
  <c r="H6" i="1"/>
  <c r="H63" i="4" l="1"/>
  <c r="H117" i="4"/>
  <c r="H116" i="4"/>
  <c r="H138" i="4" l="1"/>
  <c r="H136" i="4"/>
  <c r="H102" i="4"/>
  <c r="H124" i="4"/>
  <c r="H118" i="4"/>
  <c r="H108" i="4"/>
  <c r="G92" i="4"/>
  <c r="G230" i="1"/>
  <c r="H103" i="4"/>
  <c r="G198" i="1"/>
  <c r="D29" i="5" l="1"/>
  <c r="G23" i="4"/>
  <c r="H140" i="4"/>
  <c r="H142" i="4"/>
  <c r="H114" i="4"/>
  <c r="H123" i="4"/>
  <c r="H115" i="4"/>
  <c r="H95" i="4"/>
  <c r="H68" i="4"/>
  <c r="E17" i="7"/>
  <c r="D17" i="7"/>
  <c r="C17" i="7"/>
  <c r="L17" i="7"/>
  <c r="K17" i="7"/>
  <c r="J17" i="7"/>
  <c r="C29" i="5"/>
  <c r="B29" i="5"/>
  <c r="F143" i="4"/>
  <c r="E143" i="4"/>
  <c r="F98" i="4"/>
  <c r="G98" i="4"/>
  <c r="E98" i="4"/>
  <c r="H51" i="4"/>
  <c r="H30" i="4"/>
  <c r="H33" i="4"/>
  <c r="H34" i="4"/>
  <c r="H35" i="4"/>
  <c r="H36" i="4"/>
  <c r="H37" i="4"/>
  <c r="H38" i="4"/>
  <c r="H39" i="4"/>
  <c r="H40" i="4"/>
  <c r="H41" i="4"/>
  <c r="H43" i="4"/>
  <c r="H44" i="4"/>
  <c r="H45" i="4"/>
  <c r="H46" i="4"/>
  <c r="H47" i="4"/>
  <c r="H48" i="4"/>
  <c r="H49" i="4"/>
  <c r="H50" i="4"/>
  <c r="H52" i="4"/>
  <c r="H53" i="4"/>
  <c r="H54" i="4"/>
  <c r="H55" i="4"/>
  <c r="H56" i="4"/>
  <c r="H58" i="4"/>
  <c r="H59" i="4"/>
  <c r="H60" i="4"/>
  <c r="H61" i="4"/>
  <c r="H62" i="4"/>
  <c r="H66" i="4"/>
  <c r="H67" i="4"/>
  <c r="H71" i="4"/>
  <c r="H72" i="4"/>
  <c r="H75" i="4"/>
  <c r="H77" i="4"/>
  <c r="H78" i="4"/>
  <c r="H79" i="4"/>
  <c r="H80" i="4"/>
  <c r="H89" i="4"/>
  <c r="H90" i="4"/>
  <c r="H91" i="4"/>
  <c r="H97" i="4"/>
  <c r="H101" i="4"/>
  <c r="H104" i="4"/>
  <c r="H105" i="4"/>
  <c r="H106" i="4"/>
  <c r="H107" i="4"/>
  <c r="H110" i="4"/>
  <c r="H126" i="4"/>
  <c r="H127" i="4"/>
  <c r="H128" i="4"/>
  <c r="H129" i="4"/>
  <c r="H29" i="4"/>
  <c r="H28" i="4"/>
  <c r="H27" i="4"/>
  <c r="H26" i="4"/>
  <c r="H9" i="4"/>
  <c r="H8" i="4"/>
  <c r="H11" i="4"/>
  <c r="H14" i="4"/>
  <c r="H15" i="4"/>
  <c r="H16" i="4"/>
  <c r="H18" i="4"/>
  <c r="H19" i="4"/>
  <c r="H22" i="4"/>
  <c r="H10" i="4"/>
  <c r="H7" i="4"/>
  <c r="H6" i="4"/>
  <c r="H137" i="4"/>
  <c r="H143" i="4" l="1"/>
  <c r="G149" i="4"/>
  <c r="F60" i="1"/>
  <c r="G9" i="1"/>
  <c r="G60" i="1"/>
  <c r="G217" i="1"/>
  <c r="G261" i="1"/>
  <c r="H60" i="1" l="1"/>
  <c r="F149" i="4"/>
  <c r="H149" i="4" s="1"/>
  <c r="F267" i="1"/>
  <c r="F261" i="1"/>
  <c r="H261" i="1" s="1"/>
  <c r="F230" i="1"/>
  <c r="H230" i="1" s="1"/>
  <c r="F217" i="1"/>
  <c r="H217" i="1" s="1"/>
  <c r="F9" i="1"/>
  <c r="H9" i="1" s="1"/>
  <c r="F92" i="4"/>
  <c r="H92" i="4" s="1"/>
  <c r="F23" i="4"/>
  <c r="E149" i="4"/>
  <c r="H98" i="4" l="1"/>
  <c r="H23" i="4"/>
  <c r="G263" i="1"/>
  <c r="G145" i="4"/>
  <c r="F145" i="4"/>
  <c r="E217" i="1"/>
  <c r="C5" i="5" l="1"/>
  <c r="H145" i="4"/>
  <c r="G270" i="1"/>
  <c r="G151" i="4"/>
  <c r="D5" i="5"/>
  <c r="F151" i="4"/>
  <c r="D6" i="5"/>
  <c r="E267" i="1"/>
  <c r="H151" i="4" l="1"/>
  <c r="E23" i="4"/>
  <c r="E92" i="4"/>
  <c r="E230" i="1"/>
  <c r="E198" i="1"/>
  <c r="E60" i="1"/>
  <c r="E9" i="1"/>
  <c r="E145" i="4" l="1"/>
  <c r="E151" i="4" l="1"/>
  <c r="B5" i="5"/>
  <c r="D7" i="5"/>
  <c r="E261" i="1" l="1"/>
  <c r="E263" i="1" s="1"/>
  <c r="B6" i="5" s="1"/>
  <c r="B7" i="5" s="1"/>
  <c r="E270" i="1" l="1"/>
  <c r="F198" i="1"/>
  <c r="H198" i="1" s="1"/>
  <c r="F263" i="1" l="1"/>
  <c r="F270" i="1" l="1"/>
  <c r="C6" i="5"/>
  <c r="C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tc={3FADB900-3E80-4311-B0BB-89318AF1D4F2}</author>
    <author>tc={F1C5D04C-00CD-4705-ACB1-DC49E993E233}</author>
  </authors>
  <commentList>
    <comment ref="E10" authorId="0" shapeId="0" xr:uid="{3FADB900-3E80-4311-B0BB-89318AF1D4F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Upřesní J. Volfová</t>
      </text>
    </comment>
    <comment ref="S10" authorId="1" shapeId="0" xr:uid="{F1C5D04C-00CD-4705-ACB1-DC49E993E23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Upřesní J. Volfová</t>
      </text>
    </comment>
  </commentList>
</comments>
</file>

<file path=xl/sharedStrings.xml><?xml version="1.0" encoding="utf-8"?>
<sst xmlns="http://schemas.openxmlformats.org/spreadsheetml/2006/main" count="533" uniqueCount="464">
  <si>
    <t>SHRNUTÍ 2025</t>
  </si>
  <si>
    <t>RU</t>
  </si>
  <si>
    <t>celkové příjmy</t>
  </si>
  <si>
    <t>celkové výdaje</t>
  </si>
  <si>
    <t>rozdíl</t>
  </si>
  <si>
    <t>financování</t>
  </si>
  <si>
    <t xml:space="preserve">HV – ZBÚ </t>
  </si>
  <si>
    <t>HV – SF</t>
  </si>
  <si>
    <t>Čerpání úvěru ČSOB – vodovod Líska</t>
  </si>
  <si>
    <t>Mimořádná splátka úvěru ČSOB – vodovod Líska</t>
  </si>
  <si>
    <t>Čerpání úvěru ČSOB – energetické úspory CDM</t>
  </si>
  <si>
    <t>Mimořádná splátka úvěru ČSOB – energetické úspory CDM</t>
  </si>
  <si>
    <t>Čerpání úvěru ČSOB – chodník Žižkova a rekonstrukce NZDM</t>
  </si>
  <si>
    <t>Pravidelná splátka úvěru ČSOB – chodník Žižkova a rekonstrukce NZDM</t>
  </si>
  <si>
    <t>4x458400 a 4x150000</t>
  </si>
  <si>
    <t>Mimořádná splátka úvěru ČSOB – chodník Žižkova a rekonstrukce NZDM</t>
  </si>
  <si>
    <t>Pravidelná splátka úvěru UniCredit – IROP</t>
  </si>
  <si>
    <t>Pravidelná splátka úvěru ČSOB – bytové domy Lidická</t>
  </si>
  <si>
    <t>Pravidelná splátka úvěru ČS – komunitní centrum</t>
  </si>
  <si>
    <t>Pravidelná splátka úvěru ČS – plošina</t>
  </si>
  <si>
    <t>Pravidelná splátka úvěru UniCredit – Skalka</t>
  </si>
  <si>
    <t>Pravidelná splátka úvěru ČSOB – přesun tepelného zdroje DK</t>
  </si>
  <si>
    <t>Operace z pen.účtů organizace nemající charakter příjmů a výdajů</t>
  </si>
  <si>
    <t>,</t>
  </si>
  <si>
    <t>účet</t>
  </si>
  <si>
    <t>§</t>
  </si>
  <si>
    <t>pol</t>
  </si>
  <si>
    <t>RS</t>
  </si>
  <si>
    <t>Skutečnost</t>
  </si>
  <si>
    <t>1 – DAŇOVÉ PŘÍJMY</t>
  </si>
  <si>
    <t>SD</t>
  </si>
  <si>
    <t>Daň z příjmů FO placená plátci</t>
  </si>
  <si>
    <t>Daň z příjmů FO placená poplatníky</t>
  </si>
  <si>
    <t>Daň z příjmů FO vybíraná srážkou</t>
  </si>
  <si>
    <t>Daň z příjmu právnických osob</t>
  </si>
  <si>
    <t>Daň z příjmu právnických osob za obce</t>
  </si>
  <si>
    <t>DPH</t>
  </si>
  <si>
    <t>Poplatek ze psů</t>
  </si>
  <si>
    <t>Popl. za provoz systému – komunální odpad</t>
  </si>
  <si>
    <t>Poplatek z pobytu</t>
  </si>
  <si>
    <t xml:space="preserve">Popl. za užívání veř. prostranství </t>
  </si>
  <si>
    <t>Správní poplatky</t>
  </si>
  <si>
    <t>Daň z hazardních her</t>
  </si>
  <si>
    <t>Daň z nemovitých věcí</t>
  </si>
  <si>
    <t>2 – NEDAŇOVÉ PŘÍJMY</t>
  </si>
  <si>
    <t>Plakátování, reklama</t>
  </si>
  <si>
    <t>Univerzita třetího věku</t>
  </si>
  <si>
    <t xml:space="preserve">Českokamenické noviny     </t>
  </si>
  <si>
    <t>KaCR – poskytování služeb vč. vstupného (mimo festival)</t>
  </si>
  <si>
    <t>KaCR – příjmy Festival 2024 (mimo darů)</t>
  </si>
  <si>
    <t>Vstupné kostel, kaple</t>
  </si>
  <si>
    <t>Knihovna</t>
  </si>
  <si>
    <t>Koupaliště</t>
  </si>
  <si>
    <t>Bytové hospodářství – zálohy a služby</t>
  </si>
  <si>
    <t>Nebyty – zálohy a služby</t>
  </si>
  <si>
    <t>Hroby</t>
  </si>
  <si>
    <t>Příjmy za parkování</t>
  </si>
  <si>
    <t>Vratné kelímky</t>
  </si>
  <si>
    <t>Platby za odpad podnikatelé</t>
  </si>
  <si>
    <t>Příjmy - sběrný dvůr</t>
  </si>
  <si>
    <t>KaCR – prodej zboží</t>
  </si>
  <si>
    <t>Věcná břemena</t>
  </si>
  <si>
    <t>Pronájem – pozemky</t>
  </si>
  <si>
    <t>Evangelický kostel</t>
  </si>
  <si>
    <t>Pronájem – sportovní hala</t>
  </si>
  <si>
    <t>Pronájem – hřiště za školou</t>
  </si>
  <si>
    <t>Pronájem – byty</t>
  </si>
  <si>
    <t>Pronájem – nebyty</t>
  </si>
  <si>
    <t>Pronájem – DSPSP</t>
  </si>
  <si>
    <t>Pokuty – SÚ</t>
  </si>
  <si>
    <t>Bytové hospodářství – poplatky z prodlení</t>
  </si>
  <si>
    <t>x</t>
  </si>
  <si>
    <t>Nebytové hospodářství – poplatky z prodlení</t>
  </si>
  <si>
    <t xml:space="preserve">Pokuty – policie </t>
  </si>
  <si>
    <t>Pokuty – přestupky</t>
  </si>
  <si>
    <t>KaCR – dary na Festival 2024</t>
  </si>
  <si>
    <t>Dar WIS Energo</t>
  </si>
  <si>
    <t>Pojistné plnění</t>
  </si>
  <si>
    <t>SÚ - náklady řízení</t>
  </si>
  <si>
    <t>Zájezd společenská komise (příjem)</t>
  </si>
  <si>
    <t>Platby za separovaný odpad</t>
  </si>
  <si>
    <t>Náklady řízení</t>
  </si>
  <si>
    <t>Splátka půjčky Správa lesů</t>
  </si>
  <si>
    <t>3 – KAPITÁLOVÉ PŘÍJMY</t>
  </si>
  <si>
    <t>Prodej – pozemky</t>
  </si>
  <si>
    <t>4 – DOTACE</t>
  </si>
  <si>
    <t>Dotace na výkon státní správy (odhad)</t>
  </si>
  <si>
    <t>Dotace Pakt pro Českou Kamenici ze SFŽP</t>
  </si>
  <si>
    <t>Dotace na výkon soc. práce z MPSV</t>
  </si>
  <si>
    <t>Dotace OPZ+ Terénní programy</t>
  </si>
  <si>
    <t>Dotace OPZ+ AP</t>
  </si>
  <si>
    <t>Dotace MK na MPZ</t>
  </si>
  <si>
    <t>Příspěvky od obcí – přestupky, MěP</t>
  </si>
  <si>
    <t>Příspěvky od obcí – SDH</t>
  </si>
  <si>
    <t>Dotace SFDI na cyklostezku</t>
  </si>
  <si>
    <t>Dotace NPŽP na vodovod Líska</t>
  </si>
  <si>
    <t>Příspěvky K. Šenova na výstavbu cyklostezky do K. Šenova</t>
  </si>
  <si>
    <t>Dotace IROP na rekonstrukci NZDM</t>
  </si>
  <si>
    <t>Dotace IROP na chodník Žižkova</t>
  </si>
  <si>
    <t>Dotace na EPS v DSPS</t>
  </si>
  <si>
    <t>Příjmy po konsolidaci</t>
  </si>
  <si>
    <t>KONSOLIDACE – částečná</t>
  </si>
  <si>
    <t>Převod z rozpočtu do SF (příděl)</t>
  </si>
  <si>
    <t>Příjmy celkem:</t>
  </si>
  <si>
    <t>%</t>
  </si>
  <si>
    <t>1 – ZEMĚDĚLSTVÍ</t>
  </si>
  <si>
    <t>Zvláštní veterinární péče</t>
  </si>
  <si>
    <t>Členský poplatek SVOL</t>
  </si>
  <si>
    <t>2 – PRŮMYSL A OST. HOSPODÁŘSTVÍ</t>
  </si>
  <si>
    <t>Propagace města</t>
  </si>
  <si>
    <t>Stavební úřad – posudky, prováděcí dokumentace</t>
  </si>
  <si>
    <t>PD rekonstrukce Dvořákova</t>
  </si>
  <si>
    <t>*</t>
  </si>
  <si>
    <t>Komunikace – dopravní značení</t>
  </si>
  <si>
    <t>Rekonstrukce prostorů kolem KD</t>
  </si>
  <si>
    <t>Křižovatka u uhelných skladů (SO 01)</t>
  </si>
  <si>
    <t>Komunikace k RD Uhelná</t>
  </si>
  <si>
    <t>PD vybudování zálivů a míst pro přecházení a chodníků</t>
  </si>
  <si>
    <t>Nájmy různé</t>
  </si>
  <si>
    <t>Lávka U koček</t>
  </si>
  <si>
    <t>Rekonstrukce a výstavba chodníku ul. Žižkova</t>
  </si>
  <si>
    <t>Vybudování chodníku Lipová u Jak. nám. (SO 04)</t>
  </si>
  <si>
    <t>IČ cesta na Zámecký vrch</t>
  </si>
  <si>
    <t>Parkoviště Pražská</t>
  </si>
  <si>
    <t>Akvadukt Horní Kamenice</t>
  </si>
  <si>
    <t>PD soustava domácích čističek</t>
  </si>
  <si>
    <t>3 – SLUŽBY PRO OBYVATELSTVO</t>
  </si>
  <si>
    <t>PD na revitalizaci zahrady MŠ Palackého</t>
  </si>
  <si>
    <t>Provozní příspěvek ZŠ TGM a gymnázium</t>
  </si>
  <si>
    <t>Úroky úvěr IROP</t>
  </si>
  <si>
    <t>Investiční příspěvek ZUŠ – stěhování knihovny</t>
  </si>
  <si>
    <t>Provozní příspěvek – ZŠ TGM a gymnázium na kino</t>
  </si>
  <si>
    <t xml:space="preserve">Místní rozhlas </t>
  </si>
  <si>
    <t>Českokamenické noviny</t>
  </si>
  <si>
    <t>Rekonstrukce knihovny (vč. bezbariérového vstupu a baru)</t>
  </si>
  <si>
    <t>KaCR kulturní akce</t>
  </si>
  <si>
    <t>Smlouva o spolupráci s církví - dar</t>
  </si>
  <si>
    <t>Smlouva o spolupráci s církví - plnění u města</t>
  </si>
  <si>
    <t>KAMEN!CE fest</t>
  </si>
  <si>
    <t>Velikonoční jarmark 2025</t>
  </si>
  <si>
    <t>Dýňobraní 2025</t>
  </si>
  <si>
    <t>Městský ples 2025</t>
  </si>
  <si>
    <t>Dveře podzimu 2025</t>
  </si>
  <si>
    <t>Společenská komise</t>
  </si>
  <si>
    <t>Podpora činnosti klubů seniorů</t>
  </si>
  <si>
    <t>Kulturní a společenské granty</t>
  </si>
  <si>
    <t>Přímá dotace – Fest Broukovec</t>
  </si>
  <si>
    <t>Sportovní hala</t>
  </si>
  <si>
    <t>Fotbalové hřiště (ve výši elektrické energie, bez ostatního provozu)</t>
  </si>
  <si>
    <t>Fotovoltaika fotbalové hřiště</t>
  </si>
  <si>
    <t>PD rekonstrukce fotbalového areálu</t>
  </si>
  <si>
    <t>Dotace na sport</t>
  </si>
  <si>
    <t>Přímá sportovní dotace – Peklo Severu</t>
  </si>
  <si>
    <t>Bytové hospodářství (výdaje ze záloh + běžná údržba)</t>
  </si>
  <si>
    <t>Rekonstrukce bytových jader (Žižkova 553, Pražská 656)</t>
  </si>
  <si>
    <t>Udržovací práce Pivovarská 8 (uvazali jsme se k tomu s přijetím dotace)</t>
  </si>
  <si>
    <t>Udržovací práce Dvořákova (Hvězda) nutné min.</t>
  </si>
  <si>
    <t>Nákup objektu Hvězda</t>
  </si>
  <si>
    <t>Fotovoltaika Lidická 197</t>
  </si>
  <si>
    <t>Úroky úvěr Skalka</t>
  </si>
  <si>
    <t>Úroky úvěr Lidická</t>
  </si>
  <si>
    <t xml:space="preserve">Dálková správa kotelen </t>
  </si>
  <si>
    <t>Úroky úvěr komunitní centrum</t>
  </si>
  <si>
    <t>Úroky Přesun tepelného zdroje</t>
  </si>
  <si>
    <t>VO Nerudova</t>
  </si>
  <si>
    <t>Pohřebné – vypravení sociálních pohřbů</t>
  </si>
  <si>
    <t>Vklad do Českokamenické majetkové s.r.o.</t>
  </si>
  <si>
    <t>Půjčka Českokamenické majetkové s.r.o.</t>
  </si>
  <si>
    <t xml:space="preserve">Městský architekt </t>
  </si>
  <si>
    <t>Odvod podílu z parkovacích automatů</t>
  </si>
  <si>
    <t>Provozní příspěvek Městské služby Česká Kamenice</t>
  </si>
  <si>
    <t>Investiční příspěvek pro Městské služby</t>
  </si>
  <si>
    <t>VPP - mzdy+pracovní oděvy</t>
  </si>
  <si>
    <t>Úroky za plošinu</t>
  </si>
  <si>
    <t>Geometrické plány + zastavující studie + oceňování posudků + pasporty revize katastru</t>
  </si>
  <si>
    <t>Monitoring ovzduší</t>
  </si>
  <si>
    <t>Veřejná zeleň – ORIŽP</t>
  </si>
  <si>
    <t>4 – SOCIÁLNÍ VĚCI</t>
  </si>
  <si>
    <t>Městský fond pomoci</t>
  </si>
  <si>
    <t>Provozní příspěvek pro DSPS</t>
  </si>
  <si>
    <t>Rekonstrukce NZDM</t>
  </si>
  <si>
    <t>Terénní pracovníci, dotace - projekt OPZ+</t>
  </si>
  <si>
    <t>Terénní pracovníci, spoluúčast na projektu OPZ+</t>
  </si>
  <si>
    <t>5 – OBRANA, BEZPEČNOST</t>
  </si>
  <si>
    <t>Rezerva k zajištění přípravy na kriz. opatření</t>
  </si>
  <si>
    <t>Městská policie</t>
  </si>
  <si>
    <t>Asistenti prevence kriminality, projekt OPZ+</t>
  </si>
  <si>
    <t>Asistenti prevence kriminality, spoluúčast na projektu OPZ+</t>
  </si>
  <si>
    <t>Provoz kamerového systému</t>
  </si>
  <si>
    <t>PD Nástavba nad garážemi</t>
  </si>
  <si>
    <t>6 – VŠEOBECNÁ A VEŘEJNÁ SPRÁVA</t>
  </si>
  <si>
    <t xml:space="preserve">Rekonstrukce IV. NP úřadu </t>
  </si>
  <si>
    <t>Dohody o provedení práce</t>
  </si>
  <si>
    <t>Použití sociálního fondu</t>
  </si>
  <si>
    <t>Příspěvek města Euroregionu Labe</t>
  </si>
  <si>
    <t>Služby peněžním ústavům</t>
  </si>
  <si>
    <t>Pojištění majetku</t>
  </si>
  <si>
    <t>Daň z příjmů obce</t>
  </si>
  <si>
    <t>Vratky dotací</t>
  </si>
  <si>
    <t>Osadní výbory (P. Důl, Líska, K. N. Víska, Filipov)</t>
  </si>
  <si>
    <t>Poplatky za věcná břemena</t>
  </si>
  <si>
    <t>Spoluúčast při pojistných událostech, poplatky</t>
  </si>
  <si>
    <t>Členské příspěvky</t>
  </si>
  <si>
    <t>Příspěvky na fasádu</t>
  </si>
  <si>
    <t>Dotace spolkům apod.</t>
  </si>
  <si>
    <t>Výdaje po konsolidaci:</t>
  </si>
  <si>
    <t>Převod z rozpočtu do SF</t>
  </si>
  <si>
    <t>Výdaje celkem:</t>
  </si>
  <si>
    <t>Účel</t>
  </si>
  <si>
    <t>Výše úvěru</t>
  </si>
  <si>
    <t>Měsíční splátka</t>
  </si>
  <si>
    <t>Splátky do</t>
  </si>
  <si>
    <t>Bytové domy Lidická (ČSOB)</t>
  </si>
  <si>
    <t>1,98</t>
  </si>
  <si>
    <t>Projekty IROP (UniCredit)</t>
  </si>
  <si>
    <t>4510252</t>
  </si>
  <si>
    <t>1,33</t>
  </si>
  <si>
    <t>Komunitní centrum (Česká spořitelna)</t>
  </si>
  <si>
    <t>4510250</t>
  </si>
  <si>
    <t>5,99</t>
  </si>
  <si>
    <t>Montážní plošina (Česká spořitelna)</t>
  </si>
  <si>
    <t>4510254</t>
  </si>
  <si>
    <t>0,70 + 1Mpribor</t>
  </si>
  <si>
    <t>Obytná zóna Skalka (UniCredit)</t>
  </si>
  <si>
    <t>4510253</t>
  </si>
  <si>
    <t>1,29</t>
  </si>
  <si>
    <t>Přesun tepelného zdroje (ČSOB)</t>
  </si>
  <si>
    <t>4,78</t>
  </si>
  <si>
    <t>Chodník Žižkova a Nízkopráh (ČSOB)</t>
  </si>
  <si>
    <t>první splátka ve výši 458 400,- dne 30.5.2025</t>
  </si>
  <si>
    <t>Vodovod Líska (ČSOB)</t>
  </si>
  <si>
    <t>první splátka 1.1.2027</t>
  </si>
  <si>
    <t>Energetická opatření CDM (ČSOB)</t>
  </si>
  <si>
    <t>Přímá sportovní dotace – Peklo Severu ROAD</t>
  </si>
  <si>
    <t>Protipovodňová opatření  hlásný a varovný systém</t>
  </si>
  <si>
    <t>MPZ – spoluúčast města</t>
  </si>
  <si>
    <t>Investiční příspěvek DSPS – střecha + vratka nájmu</t>
  </si>
  <si>
    <t>Vylepšení kamerového systému</t>
  </si>
  <si>
    <t>Nákup dronu</t>
  </si>
  <si>
    <t>Workcamp spoluúčast 2025</t>
  </si>
  <si>
    <t>Místní správa</t>
  </si>
  <si>
    <t>Energetické úspory Lidická 204</t>
  </si>
  <si>
    <t>Dotace NZÚ na Energetické úspory Lidická 204</t>
  </si>
  <si>
    <t>Napojení RD na sítě – Skalka II</t>
  </si>
  <si>
    <t>Doplatek za I. etapu restaurování Preidlovy hrobky</t>
  </si>
  <si>
    <t>Rekonstrukce úřadu  – sociální zařízení</t>
  </si>
  <si>
    <t>Dotace ModFond na fotovoltaiku Lidická 197</t>
  </si>
  <si>
    <t>Dotace ModFond na fotovoltaiku sportovní hala</t>
  </si>
  <si>
    <t>Dotace ModFond na fotovoltaiku fotbalové hřiště</t>
  </si>
  <si>
    <t>PD rekonstrukce a dostavba kina</t>
  </si>
  <si>
    <t>KaCR (kultura + TIC + knihovna + produkční dům kultury a sportovní hala)</t>
  </si>
  <si>
    <t>Fotovoltaika sportovní hala</t>
  </si>
  <si>
    <t>Energetická opatření CDM</t>
  </si>
  <si>
    <t>Dar Strabag na vodní prvek náměstíčko u orloje</t>
  </si>
  <si>
    <t>Dotace NPO na nízkoemisní automobil pro sociální služby</t>
  </si>
  <si>
    <t>Nízkoemisní automobil pro sociální služby</t>
  </si>
  <si>
    <t>Smlouva o spolupráci s církví (převod z roku 2024 - nevyčerpnaná část)</t>
  </si>
  <si>
    <t>Oprava ferraty dle požadavků hasičů</t>
  </si>
  <si>
    <t>Posilovna v hale a elektronické zámky</t>
  </si>
  <si>
    <t>Značení cyklotrasy do Benešova nad Ploučnicí</t>
  </si>
  <si>
    <t>Územní plánování změna (spoluúčast k dotaci IROP)</t>
  </si>
  <si>
    <t>Příčka ve sportovní hale</t>
  </si>
  <si>
    <t>Dětské hřiště K.N.Víska</t>
  </si>
  <si>
    <t>Vybudování vodovodu na Lísce</t>
  </si>
  <si>
    <t>2301810000</t>
  </si>
  <si>
    <t>5220000000</t>
  </si>
  <si>
    <t>2024002600</t>
  </si>
  <si>
    <t>Zálohy za fotbalové hřiště (energie)</t>
  </si>
  <si>
    <t>org, ÚZ</t>
  </si>
  <si>
    <t>ORG</t>
  </si>
  <si>
    <t>VÝDAJE 2025</t>
  </si>
  <si>
    <t>ORJ</t>
  </si>
  <si>
    <t>Příjem z odvodu za odnětí ze zem.půdního fondu</t>
  </si>
  <si>
    <t>Příjem z poplatku za odnětí pozemku dle lesního zákona</t>
  </si>
  <si>
    <t xml:space="preserve">Příjem KACR z pronájmů </t>
  </si>
  <si>
    <t>Vrácený soudní poplatek</t>
  </si>
  <si>
    <t>Sbírka na pomník Filipov</t>
  </si>
  <si>
    <t>Průtokové dotace pro PO města</t>
  </si>
  <si>
    <t>Mylná platba</t>
  </si>
  <si>
    <t>Přefakturace záloh MSČK za energie</t>
  </si>
  <si>
    <t>Lesní hospodářský plán</t>
  </si>
  <si>
    <t>Sjezd ke sportovní hale</t>
  </si>
  <si>
    <t>Chodník Huníkov</t>
  </si>
  <si>
    <t>Autobusové zastávky</t>
  </si>
  <si>
    <t>Stellplatz investice</t>
  </si>
  <si>
    <t>Kemp investice</t>
  </si>
  <si>
    <t>Průtoková dotace</t>
  </si>
  <si>
    <t>Obytná zóna Skalka</t>
  </si>
  <si>
    <t>Svobodná škola v DK</t>
  </si>
  <si>
    <t>Revitalizace hřbitova, voda</t>
  </si>
  <si>
    <t>Výdaje k přeúčtování</t>
  </si>
  <si>
    <t>Energetický specialista</t>
  </si>
  <si>
    <t>Cizí platby, poplatek za zápis s.r.o., ostatní výdaje, dary</t>
  </si>
  <si>
    <t>Čerpání</t>
  </si>
  <si>
    <t xml:space="preserve">Kontokorentní úvěr </t>
  </si>
  <si>
    <t>4510257</t>
  </si>
  <si>
    <t>Účet</t>
  </si>
  <si>
    <t>Úročení</t>
  </si>
  <si>
    <t xml:space="preserve">Fixace do </t>
  </si>
  <si>
    <t>0,03 + O/N PRIBOR</t>
  </si>
  <si>
    <t>proúčtování po čtvrtlertích</t>
  </si>
  <si>
    <t>CELKEM</t>
  </si>
  <si>
    <t>Likvidace objemného odpadu + WC</t>
  </si>
  <si>
    <t>Dar - kastrace koček</t>
  </si>
  <si>
    <t>Purina hřiště</t>
  </si>
  <si>
    <t>Nezařazené příjmy</t>
  </si>
  <si>
    <t>Průtoková dotace pro DSPS</t>
  </si>
  <si>
    <t>Dotace MPSV na plošinu v DSPS</t>
  </si>
  <si>
    <t>PŘÍJMY 2025</t>
  </si>
  <si>
    <t>MOST M-13</t>
  </si>
  <si>
    <t>Odstavné plochy</t>
  </si>
  <si>
    <t>Dětská skupina</t>
  </si>
  <si>
    <t>Konektivita ZŠ TGM</t>
  </si>
  <si>
    <t>FK - vypořádání energií 2023</t>
  </si>
  <si>
    <t>2024002400</t>
  </si>
  <si>
    <t>Nákup kolků + doplnění dat do technické mapy</t>
  </si>
  <si>
    <t>Cena města +dary</t>
  </si>
  <si>
    <t>RICR III</t>
  </si>
  <si>
    <t>Elektronická úřední deska, programové vybavení</t>
  </si>
  <si>
    <t>Památník Filipov</t>
  </si>
  <si>
    <t>KD Jesle v 1.N.P.</t>
  </si>
  <si>
    <t>KODUS-Domovy pro seniory</t>
  </si>
  <si>
    <t>Nástupiště K.N.Víska</t>
  </si>
  <si>
    <t>Nástupiště Bezručova ul.</t>
  </si>
  <si>
    <t>Chodník Dukelských hrdinů</t>
  </si>
  <si>
    <t>MOST M-17</t>
  </si>
  <si>
    <t>Chodník Lužická</t>
  </si>
  <si>
    <t>Mariánská pouť 2024</t>
  </si>
  <si>
    <t>Mariánská pouť 2025</t>
  </si>
  <si>
    <t>Náklady k přeúčtování na MSČK, různé, WC veřejné</t>
  </si>
  <si>
    <t>Dotace DOZP</t>
  </si>
  <si>
    <t>Doplatek za volby v roce 2024</t>
  </si>
  <si>
    <t>Investice: EPS v DSPS + plošina</t>
  </si>
  <si>
    <t>Povodí Ohře Rabštejn</t>
  </si>
  <si>
    <t>WC veřejné</t>
  </si>
  <si>
    <t>Průtoková  dotace pro DSPS</t>
  </si>
  <si>
    <t>Dotace ÚK na zrestaurování kříže na Zeleném vrchu</t>
  </si>
  <si>
    <t>Průtoková dotace pro MŠ Komenského</t>
  </si>
  <si>
    <t>ZUŠ přestavba</t>
  </si>
  <si>
    <t>Restaurování Hrobky Preidl II.etapa</t>
  </si>
  <si>
    <t>Restaurování Křížek Zelený vrch</t>
  </si>
  <si>
    <t>Pumptrack</t>
  </si>
  <si>
    <t>Dotace FK na energie</t>
  </si>
  <si>
    <t>Vybavení stomatologiccké ordinace</t>
  </si>
  <si>
    <t>Nákup pozemků</t>
  </si>
  <si>
    <t>Opěrná zeď Jateční</t>
  </si>
  <si>
    <t>Projekt Hello Wood</t>
  </si>
  <si>
    <t>Vstupné Janda zámek</t>
  </si>
  <si>
    <t>Dotace od ÚK na fest!val 2025</t>
  </si>
  <si>
    <t>Dotace Rabštejn 2024 Euroregion</t>
  </si>
  <si>
    <t>Vstupné zámek</t>
  </si>
  <si>
    <t>KACR vyúčtování energie</t>
  </si>
  <si>
    <t>Přijaté neinvestiční dary  projekt Rabštejn 2025</t>
  </si>
  <si>
    <t>Platby k bytům</t>
  </si>
  <si>
    <t>Ostatní náklady k prodeji pozemků</t>
  </si>
  <si>
    <t>Sponzorský dar Purina hřiště</t>
  </si>
  <si>
    <t>Dotace na volby do Parlamentu ČR 2025</t>
  </si>
  <si>
    <t>Dotace ÚK na vybavení jednotky SDH</t>
  </si>
  <si>
    <t>Dar ÚK na odpady</t>
  </si>
  <si>
    <t>Dotace ÚK Hrobka Preidl II</t>
  </si>
  <si>
    <t>Dotace ÚK Mariánská pouť - průtoková dotace</t>
  </si>
  <si>
    <t>Příjem pokuty od státu</t>
  </si>
  <si>
    <t>2025000034</t>
  </si>
  <si>
    <t>5050000000</t>
  </si>
  <si>
    <t>Projektová příprava bytových domů</t>
  </si>
  <si>
    <t>Demolice části SD</t>
  </si>
  <si>
    <t>Pokuta bývalé koupaliště Bonex</t>
  </si>
  <si>
    <t>Zásahové obleky (dotace z ÚK 109tis.)</t>
  </si>
  <si>
    <t>Projekt "Naše cenné ruiny"</t>
  </si>
  <si>
    <t>Čerpání úvěru UniCredit Bank - Domovy pro seniory</t>
  </si>
  <si>
    <t>Mlatová cesta Rabštejn</t>
  </si>
  <si>
    <t>Rekonstrukce ul. 5.května</t>
  </si>
  <si>
    <t>Rekonstrukce ul. Sládkova</t>
  </si>
  <si>
    <t>Přesun tepelného zdroje (Dkultury)</t>
  </si>
  <si>
    <t>5302032250</t>
  </si>
  <si>
    <t>Průtoková dotace pro MSČK na Mariánskou pouť</t>
  </si>
  <si>
    <t>Volby do PS</t>
  </si>
  <si>
    <t>Projekt Interreg - Společné dějiny-společná budoucnost</t>
  </si>
  <si>
    <t>Dotace ÚK na Rekonstrukci kamerového systému</t>
  </si>
  <si>
    <t>Skutečnost     1 - 9 2025</t>
  </si>
  <si>
    <t>Pokuta přesun tepelného zdroje v KD</t>
  </si>
  <si>
    <t>Úpravy reklamy</t>
  </si>
  <si>
    <t>Správa hřbitova (20), příspěvky na pohřebné (130+60)</t>
  </si>
  <si>
    <t>Evangelický kostel (20 tis. drobné opravy a rekonstrukce)</t>
  </si>
  <si>
    <t>VPP - mzdy (11lidí)</t>
  </si>
  <si>
    <t>Nákup pozemku Směna s Lesy ČR, konec bezúplatných převodů?</t>
  </si>
  <si>
    <t xml:space="preserve">Nebyty </t>
  </si>
  <si>
    <t>Hřiště za školou (50 tis. na DPP)</t>
  </si>
  <si>
    <t>Zastupitelstvo obce (včetně odchodného 566 tis. Kč)</t>
  </si>
  <si>
    <t>Dotace ÚP na IPM a VPP (1740+50)</t>
  </si>
  <si>
    <t>Místo pro přecházení Lužická</t>
  </si>
  <si>
    <t>Nerudova - převěsy</t>
  </si>
  <si>
    <t>zakrytí pilířků z tahokovu</t>
  </si>
  <si>
    <t>Kemp elektrická energie</t>
  </si>
  <si>
    <t>??</t>
  </si>
  <si>
    <t>Projekt Rabštejn 2025</t>
  </si>
  <si>
    <t>Workcamp 2025</t>
  </si>
  <si>
    <t>PD cyklostezka Kerhartice – ČK – Líska (1857 do rezeervy 2026)</t>
  </si>
  <si>
    <t>Dar MAS Labské pískovce (darovací smlouva z RM 2025)</t>
  </si>
  <si>
    <t>Obruby Tyršova ul.</t>
  </si>
  <si>
    <t>Rekonstrukce chodník Žižkova ul. - poplatky + vyrovnání Starý klub</t>
  </si>
  <si>
    <t>Elektrická energie - vodovod Líska</t>
  </si>
  <si>
    <t>Oprava komunikace Líska po JAWu</t>
  </si>
  <si>
    <t>Preidlova hrobka - odvodnění - investice</t>
  </si>
  <si>
    <t>Skalka II. 2.etepa</t>
  </si>
  <si>
    <t>Úprava ordinací ve zdravotním středisku</t>
  </si>
  <si>
    <t>Úprava rozvodů internetu v DK</t>
  </si>
  <si>
    <t>BENAR nebyty projektové práce</t>
  </si>
  <si>
    <t>Finanční vyrovnání za Rabštejn 2024</t>
  </si>
  <si>
    <t>Vánoční osvětlení</t>
  </si>
  <si>
    <t>Fest!val 2026</t>
  </si>
  <si>
    <t>Oprava retgenu</t>
  </si>
  <si>
    <t>Přefakturování opravy komunikace na Lísce</t>
  </si>
  <si>
    <t>Splátky půjčky kotlíkové dotace+fasáda Hriadelovi Orloj</t>
  </si>
  <si>
    <t>Dotace ÚK na CAS pro SDH</t>
  </si>
  <si>
    <t>Vratka průtokové dotace MŠ Pal.</t>
  </si>
  <si>
    <t>Příjem za projekt Rabštejn 2025</t>
  </si>
  <si>
    <t>Provozní příspěvek ZUŠ (včetně nepedagogů)</t>
  </si>
  <si>
    <t>Provozní příspěvek MŠ Palackého+Mš Komenského (bez nepedagogů…</t>
  </si>
  <si>
    <t xml:space="preserve">MPZ –  dotace </t>
  </si>
  <si>
    <t>Vybudování vodovodu na Lísce - úroky</t>
  </si>
  <si>
    <t>Provozní příspěvek CDM (2200+6999 mzdy nepedagogové)</t>
  </si>
  <si>
    <t>Úroky Energetické opatření CDM (odhad)</t>
  </si>
  <si>
    <t>TZ – veřejné osvětlení (jen elektrická energie) jen odhad (Tom 900)</t>
  </si>
  <si>
    <t>Svoz odpadu (+inflace 2,5%)</t>
  </si>
  <si>
    <t>Sběrný dvůr (pouze náklady na likvidaci, energie) (bude součástí MSČK)</t>
  </si>
  <si>
    <t>Rezerva (2 % dle požadavku FV jsou cca 3,5 mil. Kč)(dotace z roku 2025 684+1000+1860)</t>
  </si>
  <si>
    <t>Domovy pro seniory (UniCredit)</t>
  </si>
  <si>
    <t>4510261</t>
  </si>
  <si>
    <t>0,2 + 3M PRIBOR</t>
  </si>
  <si>
    <t>DPH (vč. sociální práce)</t>
  </si>
  <si>
    <t>KaCR – příjmy projekt Hello Wood</t>
  </si>
  <si>
    <t>Sportovní hala – zálohy, energie, co platí Palmer</t>
  </si>
  <si>
    <t>Koupaliště – Stellplatz</t>
  </si>
  <si>
    <t>Kontokorentní úvěr</t>
  </si>
  <si>
    <t>Výstavba chodník Děčínská II .etepa + vjezd Kratochvílovi</t>
  </si>
  <si>
    <t>Výstavba cyklostezky do Kamenického Šenova (stromy)</t>
  </si>
  <si>
    <t>Vodní prvek Nerudova ul. (bude dar STRABAG?)</t>
  </si>
  <si>
    <t>PD Energetické úspory ZUŠ(realizace)</t>
  </si>
  <si>
    <t>Koupaliště (elektrika, voda, ostraha)</t>
  </si>
  <si>
    <t>Dotace ModFond na energetické úspory v CDM(odhad)</t>
  </si>
  <si>
    <t>100</t>
  </si>
  <si>
    <t>Čerpání rozpočtu 01 - 12 2025</t>
  </si>
  <si>
    <t xml:space="preserve">WC park </t>
  </si>
  <si>
    <t xml:space="preserve">Odbahnění Mlýnků </t>
  </si>
  <si>
    <t xml:space="preserve">Osadní výbor Kerhartice </t>
  </si>
  <si>
    <t>Obdborný posudek na tech.stav vozidla</t>
  </si>
  <si>
    <t>Kanalizace</t>
  </si>
  <si>
    <t>Učebna JAK/IROP</t>
  </si>
  <si>
    <t>Psí hřiště Purina, kemp Hello wood</t>
  </si>
  <si>
    <t>Přijaté neinvestiční příspěvky a náhrady</t>
  </si>
  <si>
    <t>Příjmy z úroků</t>
  </si>
  <si>
    <t>Dotace NPO na Domovy pro seniory</t>
  </si>
  <si>
    <t>Dotace na Nízkoprahové centrum (paušál)</t>
  </si>
  <si>
    <t>Dotace IROP Chodník Žižkova (paušál)</t>
  </si>
  <si>
    <t>Průtoková dotace pro PO města</t>
  </si>
  <si>
    <t>Dotace HZS pro SDH</t>
  </si>
  <si>
    <t>Elektrická energie, úroky</t>
  </si>
  <si>
    <t>Nízkoprahové centrum</t>
  </si>
  <si>
    <t>Hasiči (10 tis. dotace)</t>
  </si>
  <si>
    <t>Přehled úvěrů k 31.12.2025</t>
  </si>
  <si>
    <t>Zůstatek k 31.12.2025</t>
  </si>
  <si>
    <t>k datu 31.12.2025</t>
  </si>
  <si>
    <t>Mimořádná splátka úvěru UniCredit Bank Domovy pro seniory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</si>
</sst>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7" x14ac:knownFonts="1"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 CE"/>
      <family val="2"/>
      <charset val="238"/>
    </font>
    <font>
      <sz val="10"/>
      <color rgb="FF00B050"/>
      <name val="Arial CE"/>
      <family val="2"/>
      <charset val="238"/>
    </font>
    <font>
      <u/>
      <sz val="10"/>
      <color theme="10"/>
      <name val="Arial CE"/>
      <family val="2"/>
      <charset val="238"/>
    </font>
    <font>
      <b/>
      <sz val="10"/>
      <name val="Alegreya Sans"/>
    </font>
    <font>
      <b/>
      <sz val="8"/>
      <name val="Alegreya Sans"/>
    </font>
    <font>
      <b/>
      <sz val="9"/>
      <name val="Alegreya Sans"/>
    </font>
    <font>
      <sz val="10"/>
      <name val="Alegreya Sans"/>
    </font>
    <font>
      <sz val="10"/>
      <color indexed="12"/>
      <name val="Alegreya Sans"/>
    </font>
    <font>
      <b/>
      <sz val="10"/>
      <color indexed="57"/>
      <name val="Alegreya Sans"/>
    </font>
    <font>
      <b/>
      <i/>
      <sz val="10"/>
      <color indexed="57"/>
      <name val="Alegreya Sans"/>
    </font>
    <font>
      <b/>
      <sz val="12"/>
      <name val="Alegreya Sans"/>
    </font>
    <font>
      <b/>
      <sz val="10"/>
      <color indexed="10"/>
      <name val="Alegreya Sans"/>
    </font>
    <font>
      <i/>
      <sz val="10"/>
      <name val="Alegreya Sans"/>
    </font>
    <font>
      <b/>
      <i/>
      <sz val="10"/>
      <color indexed="12"/>
      <name val="Alegreya Sans"/>
    </font>
    <font>
      <b/>
      <sz val="10"/>
      <color indexed="12"/>
      <name val="Alegreya Sans"/>
    </font>
    <font>
      <b/>
      <i/>
      <sz val="10"/>
      <color indexed="48"/>
      <name val="Alegreya Sans"/>
    </font>
    <font>
      <b/>
      <i/>
      <u/>
      <sz val="10"/>
      <color indexed="12"/>
      <name val="Alegreya Sans"/>
    </font>
    <font>
      <sz val="10"/>
      <name val="Alegreya"/>
    </font>
    <font>
      <b/>
      <sz val="10"/>
      <color rgb="FFFF0000"/>
      <name val="Alegreya Sans"/>
    </font>
    <font>
      <b/>
      <sz val="11"/>
      <color theme="1"/>
      <name val="Alegreya Sans"/>
    </font>
    <font>
      <b/>
      <i/>
      <sz val="12"/>
      <name val="Arial CE"/>
      <charset val="238"/>
    </font>
    <font>
      <sz val="10"/>
      <name val="Alegreya"/>
    </font>
    <font>
      <sz val="8"/>
      <color rgb="FFFF0000"/>
      <name val="Alegreya Sans"/>
    </font>
    <font>
      <b/>
      <sz val="10"/>
      <color rgb="FF000000"/>
      <name val="Alegreya Sans"/>
    </font>
    <font>
      <sz val="8"/>
      <name val="Alegreya Sans"/>
    </font>
    <font>
      <sz val="7"/>
      <name val="Alegreya Sans"/>
    </font>
    <font>
      <b/>
      <i/>
      <sz val="10"/>
      <name val="Alegreya Sans"/>
    </font>
    <font>
      <b/>
      <u/>
      <sz val="10"/>
      <name val="Alegreya Sans"/>
    </font>
    <font>
      <u/>
      <sz val="10"/>
      <name val="Alegreya Sans"/>
    </font>
    <font>
      <b/>
      <sz val="10"/>
      <color rgb="FF0000FF"/>
      <name val="Alegreya Sans"/>
    </font>
    <font>
      <sz val="4"/>
      <name val="Alegreya Sans"/>
    </font>
    <font>
      <b/>
      <sz val="10"/>
      <name val="Alegreya Sans"/>
    </font>
    <font>
      <sz val="10"/>
      <name val="Alegreya Sans"/>
    </font>
    <font>
      <sz val="10"/>
      <name val="Alegreya"/>
    </font>
    <font>
      <b/>
      <sz val="10"/>
      <name val="Alegreya"/>
    </font>
    <font>
      <i/>
      <sz val="10"/>
      <name val="Alegreya"/>
    </font>
    <font>
      <b/>
      <sz val="12"/>
      <color theme="1"/>
      <name val="Alegreya"/>
    </font>
    <font>
      <b/>
      <sz val="8"/>
      <name val="Alegreya"/>
    </font>
    <font>
      <sz val="8"/>
      <name val="Alegreya"/>
    </font>
    <font>
      <i/>
      <sz val="8"/>
      <name val="Alegreya Sans"/>
    </font>
    <font>
      <b/>
      <sz val="12"/>
      <color theme="1"/>
      <name val="Alegreya Sans"/>
    </font>
    <font>
      <b/>
      <i/>
      <sz val="11"/>
      <name val="Alegreya Sans"/>
    </font>
    <font>
      <sz val="10"/>
      <name val="Arial CE"/>
      <charset val="238"/>
    </font>
    <font>
      <b/>
      <sz val="10"/>
      <color rgb="FFFF0000"/>
      <name val="Alegreya Sans"/>
    </font>
    <font>
      <sz val="10"/>
      <name val="Alegreya Sans"/>
    </font>
    <font>
      <b/>
      <sz val="10"/>
      <name val="Alegreya Sans"/>
    </font>
    <font>
      <i/>
      <sz val="10"/>
      <name val="Alegreya Sans"/>
    </font>
    <font>
      <i/>
      <sz val="10"/>
      <name val="Alegreya Sans"/>
      <charset val="238"/>
    </font>
    <font>
      <b/>
      <sz val="10"/>
      <color rgb="FFFF0000"/>
      <name val="Alegreya Sans"/>
      <charset val="238"/>
    </font>
    <font>
      <b/>
      <sz val="10"/>
      <name val="Alegreya Sans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6BE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6" tint="0.39997558519241921"/>
        <bgColor indexed="64"/>
      </patternFill>
    </fill>
  </fills>
  <borders count="16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double">
        <color indexed="64"/>
      </right>
      <top style="thin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double">
        <color rgb="FF000000"/>
      </bottom>
      <diagonal/>
    </border>
    <border>
      <left/>
      <right style="medium">
        <color indexed="64"/>
      </right>
      <top style="thin">
        <color indexed="8"/>
      </top>
      <bottom style="double">
        <color rgb="FF000000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rgb="FF000000"/>
      </left>
      <right/>
      <top style="thin">
        <color indexed="8"/>
      </top>
      <bottom/>
      <diagonal/>
    </border>
    <border>
      <left style="double">
        <color rgb="FF000000"/>
      </left>
      <right/>
      <top style="thin">
        <color indexed="8"/>
      </top>
      <bottom style="thin">
        <color indexed="8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000000"/>
      </bottom>
      <diagonal/>
    </border>
    <border>
      <left style="double">
        <color auto="1"/>
      </left>
      <right style="double">
        <color auto="1"/>
      </right>
      <top/>
      <bottom style="double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 style="thin">
        <color indexed="8"/>
      </bottom>
      <diagonal/>
    </border>
    <border>
      <left/>
      <right style="medium">
        <color indexed="64"/>
      </right>
      <top style="double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double">
        <color rgb="FF000000"/>
      </left>
      <right/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double">
        <color rgb="FF000000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double">
        <color rgb="FF000000"/>
      </left>
      <right/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672">
    <xf numFmtId="0" fontId="0" fillId="0" borderId="0" xfId="0"/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49" fontId="0" fillId="0" borderId="0" xfId="0" applyNumberFormat="1"/>
    <xf numFmtId="0" fontId="5" fillId="0" borderId="0" xfId="0" applyFont="1"/>
    <xf numFmtId="3" fontId="4" fillId="0" borderId="0" xfId="0" applyNumberFormat="1" applyFont="1"/>
    <xf numFmtId="4" fontId="0" fillId="0" borderId="29" xfId="0" applyNumberFormat="1" applyBorder="1"/>
    <xf numFmtId="14" fontId="0" fillId="0" borderId="31" xfId="0" applyNumberFormat="1" applyBorder="1"/>
    <xf numFmtId="49" fontId="0" fillId="0" borderId="31" xfId="0" applyNumberFormat="1" applyBorder="1"/>
    <xf numFmtId="4" fontId="0" fillId="0" borderId="31" xfId="0" applyNumberFormat="1" applyBorder="1"/>
    <xf numFmtId="4" fontId="0" fillId="0" borderId="0" xfId="0" applyNumberFormat="1"/>
    <xf numFmtId="14" fontId="0" fillId="0" borderId="31" xfId="0" applyNumberFormat="1" applyBorder="1" applyAlignment="1">
      <alignment horizontal="right"/>
    </xf>
    <xf numFmtId="0" fontId="13" fillId="0" borderId="0" xfId="0" applyFont="1"/>
    <xf numFmtId="0" fontId="24" fillId="0" borderId="0" xfId="0" applyFont="1"/>
    <xf numFmtId="0" fontId="0" fillId="0" borderId="31" xfId="0" applyBorder="1"/>
    <xf numFmtId="0" fontId="0" fillId="0" borderId="31" xfId="0" applyBorder="1" applyAlignment="1">
      <alignment horizontal="left"/>
    </xf>
    <xf numFmtId="4" fontId="0" fillId="0" borderId="46" xfId="0" applyNumberFormat="1" applyBorder="1"/>
    <xf numFmtId="4" fontId="0" fillId="0" borderId="31" xfId="0" applyNumberFormat="1" applyBorder="1" applyAlignment="1">
      <alignment horizontal="left"/>
    </xf>
    <xf numFmtId="0" fontId="28" fillId="0" borderId="0" xfId="0" applyFont="1"/>
    <xf numFmtId="4" fontId="3" fillId="0" borderId="31" xfId="0" applyNumberFormat="1" applyFont="1" applyBorder="1"/>
    <xf numFmtId="3" fontId="1" fillId="0" borderId="0" xfId="1" applyNumberFormat="1" applyFont="1" applyFill="1" applyBorder="1"/>
    <xf numFmtId="0" fontId="10" fillId="8" borderId="25" xfId="4" applyNumberFormat="1" applyFont="1" applyFill="1" applyBorder="1" applyAlignment="1">
      <alignment vertical="center" shrinkToFit="1"/>
    </xf>
    <xf numFmtId="0" fontId="21" fillId="8" borderId="25" xfId="4" applyNumberFormat="1" applyFont="1" applyFill="1" applyBorder="1" applyAlignment="1">
      <alignment vertical="center" shrinkToFit="1"/>
    </xf>
    <xf numFmtId="0" fontId="10" fillId="0" borderId="71" xfId="0" applyFont="1" applyBorder="1" applyAlignment="1">
      <alignment vertical="center"/>
    </xf>
    <xf numFmtId="0" fontId="10" fillId="0" borderId="7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8" borderId="5" xfId="4" applyNumberFormat="1" applyFont="1" applyFill="1" applyBorder="1" applyAlignment="1">
      <alignment horizontal="center" vertical="center" shrinkToFit="1"/>
    </xf>
    <xf numFmtId="0" fontId="10" fillId="8" borderId="5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1" fillId="8" borderId="1" xfId="4" applyNumberFormat="1" applyFont="1" applyFill="1" applyBorder="1" applyAlignment="1">
      <alignment horizontal="center" vertical="center" shrinkToFit="1"/>
    </xf>
    <xf numFmtId="0" fontId="11" fillId="8" borderId="1" xfId="1" applyNumberFormat="1" applyFont="1" applyFill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3" fillId="0" borderId="0" xfId="4" applyNumberFormat="1" applyFont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10" fillId="0" borderId="71" xfId="0" applyFont="1" applyBorder="1" applyAlignment="1">
      <alignment horizontal="center" vertical="center" shrinkToFit="1"/>
    </xf>
    <xf numFmtId="0" fontId="11" fillId="0" borderId="71" xfId="4" applyNumberFormat="1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shrinkToFit="1"/>
    </xf>
    <xf numFmtId="0" fontId="10" fillId="0" borderId="50" xfId="0" applyFont="1" applyBorder="1" applyAlignment="1">
      <alignment vertical="center" shrinkToFit="1"/>
    </xf>
    <xf numFmtId="0" fontId="13" fillId="0" borderId="50" xfId="0" applyFont="1" applyBorder="1" applyAlignment="1">
      <alignment vertical="center" shrinkToFit="1"/>
    </xf>
    <xf numFmtId="0" fontId="18" fillId="0" borderId="50" xfId="0" applyFont="1" applyBorder="1" applyAlignment="1">
      <alignment horizontal="center" vertical="center" shrinkToFit="1"/>
    </xf>
    <xf numFmtId="0" fontId="13" fillId="0" borderId="56" xfId="0" applyFont="1" applyBorder="1" applyAlignment="1">
      <alignment vertical="center" shrinkToFit="1"/>
    </xf>
    <xf numFmtId="0" fontId="30" fillId="0" borderId="50" xfId="0" applyFont="1" applyBorder="1" applyAlignment="1">
      <alignment vertical="center" shrinkToFit="1"/>
    </xf>
    <xf numFmtId="0" fontId="13" fillId="0" borderId="58" xfId="0" applyFont="1" applyBorder="1" applyAlignment="1">
      <alignment vertical="center" shrinkToFit="1"/>
    </xf>
    <xf numFmtId="0" fontId="13" fillId="0" borderId="59" xfId="0" applyFont="1" applyBorder="1" applyAlignment="1">
      <alignment vertical="center" shrinkToFit="1"/>
    </xf>
    <xf numFmtId="0" fontId="30" fillId="0" borderId="52" xfId="0" applyFont="1" applyBorder="1" applyAlignment="1">
      <alignment vertical="center" shrinkToFit="1"/>
    </xf>
    <xf numFmtId="0" fontId="13" fillId="0" borderId="71" xfId="0" applyFont="1" applyBorder="1" applyAlignment="1">
      <alignment vertical="center" shrinkToFit="1"/>
    </xf>
    <xf numFmtId="0" fontId="13" fillId="0" borderId="72" xfId="0" applyFont="1" applyBorder="1" applyAlignment="1">
      <alignment vertical="center" shrinkToFit="1"/>
    </xf>
    <xf numFmtId="0" fontId="10" fillId="0" borderId="60" xfId="4" applyNumberFormat="1" applyFont="1" applyBorder="1" applyAlignment="1">
      <alignment vertical="center" shrinkToFit="1"/>
    </xf>
    <xf numFmtId="0" fontId="10" fillId="0" borderId="60" xfId="0" applyFont="1" applyBorder="1" applyAlignment="1">
      <alignment vertical="center" shrinkToFit="1"/>
    </xf>
    <xf numFmtId="0" fontId="13" fillId="0" borderId="52" xfId="0" applyFont="1" applyBorder="1" applyAlignment="1">
      <alignment vertical="center" shrinkToFit="1"/>
    </xf>
    <xf numFmtId="0" fontId="14" fillId="0" borderId="0" xfId="4" applyNumberFormat="1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9" fillId="0" borderId="52" xfId="0" applyFont="1" applyBorder="1" applyAlignment="1">
      <alignment vertical="center" shrinkToFi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4" fillId="0" borderId="71" xfId="4" applyNumberFormat="1" applyFont="1" applyBorder="1" applyAlignment="1">
      <alignment vertical="center" shrinkToFit="1"/>
    </xf>
    <xf numFmtId="0" fontId="14" fillId="0" borderId="71" xfId="0" applyFont="1" applyBorder="1" applyAlignment="1">
      <alignment vertical="center" shrinkToFit="1"/>
    </xf>
    <xf numFmtId="0" fontId="19" fillId="0" borderId="71" xfId="0" applyFont="1" applyBorder="1" applyAlignment="1">
      <alignment vertical="center" shrinkToFit="1"/>
    </xf>
    <xf numFmtId="0" fontId="10" fillId="0" borderId="71" xfId="0" applyFont="1" applyBorder="1" applyAlignment="1">
      <alignment vertical="center" shrinkToFit="1"/>
    </xf>
    <xf numFmtId="0" fontId="13" fillId="4" borderId="50" xfId="0" applyFont="1" applyFill="1" applyBorder="1" applyAlignment="1">
      <alignment vertical="center" shrinkToFit="1"/>
    </xf>
    <xf numFmtId="0" fontId="13" fillId="4" borderId="56" xfId="0" applyFont="1" applyFill="1" applyBorder="1" applyAlignment="1">
      <alignment vertical="center" shrinkToFit="1"/>
    </xf>
    <xf numFmtId="0" fontId="13" fillId="0" borderId="57" xfId="0" applyFont="1" applyBorder="1" applyAlignment="1">
      <alignment vertical="center" shrinkToFit="1"/>
    </xf>
    <xf numFmtId="0" fontId="10" fillId="0" borderId="52" xfId="0" applyFont="1" applyBorder="1" applyAlignment="1">
      <alignment vertical="center" shrinkToFit="1"/>
    </xf>
    <xf numFmtId="0" fontId="13" fillId="0" borderId="61" xfId="0" applyFont="1" applyBorder="1" applyAlignment="1">
      <alignment vertical="center" shrinkToFit="1"/>
    </xf>
    <xf numFmtId="0" fontId="13" fillId="0" borderId="62" xfId="0" applyFont="1" applyBorder="1" applyAlignment="1">
      <alignment vertical="center" shrinkToFit="1"/>
    </xf>
    <xf numFmtId="0" fontId="10" fillId="0" borderId="63" xfId="0" applyFont="1" applyBorder="1" applyAlignment="1">
      <alignment vertical="center" shrinkToFit="1"/>
    </xf>
    <xf numFmtId="0" fontId="19" fillId="0" borderId="61" xfId="0" applyFont="1" applyBorder="1" applyAlignment="1">
      <alignment vertical="center" shrinkToFit="1"/>
    </xf>
    <xf numFmtId="0" fontId="21" fillId="0" borderId="71" xfId="0" applyFont="1" applyBorder="1" applyAlignment="1">
      <alignment horizontal="left" vertical="center" shrinkToFit="1"/>
    </xf>
    <xf numFmtId="0" fontId="13" fillId="0" borderId="0" xfId="0" applyFont="1" applyAlignment="1">
      <alignment vertical="center" shrinkToFit="1"/>
    </xf>
    <xf numFmtId="0" fontId="21" fillId="0" borderId="0" xfId="4" applyNumberFormat="1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14" fillId="0" borderId="0" xfId="4" applyNumberFormat="1" applyFont="1" applyBorder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10" fillId="0" borderId="71" xfId="4" applyNumberFormat="1" applyFont="1" applyBorder="1" applyAlignment="1">
      <alignment vertical="center" shrinkToFit="1"/>
    </xf>
    <xf numFmtId="0" fontId="10" fillId="0" borderId="0" xfId="4" applyNumberFormat="1" applyFont="1" applyAlignment="1">
      <alignment horizontal="right" vertical="center" shrinkToFit="1"/>
    </xf>
    <xf numFmtId="0" fontId="10" fillId="0" borderId="0" xfId="0" applyFont="1" applyAlignment="1">
      <alignment horizontal="right" vertical="center" shrinkToFit="1"/>
    </xf>
    <xf numFmtId="0" fontId="13" fillId="0" borderId="64" xfId="0" applyFont="1" applyBorder="1" applyAlignment="1">
      <alignment vertical="center" shrinkToFit="1"/>
    </xf>
    <xf numFmtId="0" fontId="19" fillId="0" borderId="50" xfId="0" applyFont="1" applyBorder="1" applyAlignment="1">
      <alignment vertical="center" shrinkToFit="1"/>
    </xf>
    <xf numFmtId="1" fontId="0" fillId="0" borderId="0" xfId="0" applyNumberFormat="1" applyAlignment="1">
      <alignment vertical="center"/>
    </xf>
    <xf numFmtId="0" fontId="13" fillId="0" borderId="65" xfId="0" applyFont="1" applyBorder="1" applyAlignment="1">
      <alignment vertical="center" shrinkToFit="1"/>
    </xf>
    <xf numFmtId="0" fontId="13" fillId="0" borderId="66" xfId="0" applyFont="1" applyBorder="1" applyAlignment="1">
      <alignment vertical="center" shrinkToFit="1"/>
    </xf>
    <xf numFmtId="0" fontId="10" fillId="0" borderId="65" xfId="0" applyFont="1" applyBorder="1" applyAlignment="1">
      <alignment vertical="center" shrinkToFit="1"/>
    </xf>
    <xf numFmtId="0" fontId="19" fillId="0" borderId="65" xfId="0" applyFont="1" applyBorder="1" applyAlignment="1">
      <alignment vertical="center" shrinkToFit="1"/>
    </xf>
    <xf numFmtId="0" fontId="13" fillId="0" borderId="34" xfId="0" applyFont="1" applyBorder="1" applyAlignment="1">
      <alignment vertical="center" shrinkToFit="1"/>
    </xf>
    <xf numFmtId="0" fontId="13" fillId="0" borderId="35" xfId="0" applyFont="1" applyBorder="1" applyAlignment="1">
      <alignment vertical="center" shrinkToFit="1"/>
    </xf>
    <xf numFmtId="0" fontId="10" fillId="0" borderId="34" xfId="0" applyFont="1" applyBorder="1" applyAlignment="1">
      <alignment vertical="center" shrinkToFit="1"/>
    </xf>
    <xf numFmtId="0" fontId="19" fillId="0" borderId="34" xfId="0" applyFont="1" applyBorder="1" applyAlignment="1">
      <alignment vertical="center" shrinkToFit="1"/>
    </xf>
    <xf numFmtId="0" fontId="13" fillId="0" borderId="16" xfId="0" applyFont="1" applyBorder="1" applyAlignment="1">
      <alignment vertical="center" shrinkToFit="1"/>
    </xf>
    <xf numFmtId="0" fontId="13" fillId="0" borderId="26" xfId="0" applyFont="1" applyBorder="1" applyAlignment="1">
      <alignment vertical="center" shrinkToFit="1"/>
    </xf>
    <xf numFmtId="0" fontId="10" fillId="0" borderId="16" xfId="0" applyFont="1" applyBorder="1" applyAlignment="1">
      <alignment vertical="center" shrinkToFit="1"/>
    </xf>
    <xf numFmtId="0" fontId="19" fillId="0" borderId="16" xfId="0" applyFont="1" applyBorder="1" applyAlignment="1">
      <alignment vertical="center" shrinkToFit="1"/>
    </xf>
    <xf numFmtId="0" fontId="13" fillId="0" borderId="70" xfId="0" applyFont="1" applyBorder="1" applyAlignment="1">
      <alignment vertical="center" shrinkToFit="1"/>
    </xf>
    <xf numFmtId="0" fontId="13" fillId="0" borderId="68" xfId="0" applyFont="1" applyBorder="1" applyAlignment="1">
      <alignment vertical="center" shrinkToFit="1"/>
    </xf>
    <xf numFmtId="0" fontId="10" fillId="0" borderId="70" xfId="0" applyFont="1" applyBorder="1" applyAlignment="1">
      <alignment vertical="center" shrinkToFit="1"/>
    </xf>
    <xf numFmtId="0" fontId="13" fillId="0" borderId="48" xfId="0" applyFont="1" applyBorder="1" applyAlignment="1">
      <alignment vertical="center" shrinkToFit="1"/>
    </xf>
    <xf numFmtId="0" fontId="13" fillId="0" borderId="49" xfId="0" applyFont="1" applyBorder="1" applyAlignment="1">
      <alignment vertical="center" shrinkToFit="1"/>
    </xf>
    <xf numFmtId="0" fontId="10" fillId="0" borderId="48" xfId="0" applyFont="1" applyBorder="1" applyAlignment="1">
      <alignment vertical="center" shrinkToFit="1"/>
    </xf>
    <xf numFmtId="0" fontId="19" fillId="0" borderId="48" xfId="0" applyFont="1" applyBorder="1" applyAlignment="1">
      <alignment vertical="center" shrinkToFit="1"/>
    </xf>
    <xf numFmtId="0" fontId="21" fillId="0" borderId="52" xfId="4" applyNumberFormat="1" applyFont="1" applyBorder="1" applyAlignment="1">
      <alignment vertical="center" shrinkToFit="1"/>
    </xf>
    <xf numFmtId="0" fontId="21" fillId="0" borderId="52" xfId="0" applyFont="1" applyBorder="1" applyAlignment="1">
      <alignment vertical="center" shrinkToFit="1"/>
    </xf>
    <xf numFmtId="0" fontId="20" fillId="0" borderId="52" xfId="0" applyFont="1" applyBorder="1" applyAlignment="1">
      <alignment horizontal="left" vertical="center" shrinkToFit="1"/>
    </xf>
    <xf numFmtId="0" fontId="20" fillId="0" borderId="43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4" applyNumberFormat="1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shrinkToFit="1"/>
    </xf>
    <xf numFmtId="0" fontId="10" fillId="0" borderId="61" xfId="0" applyFont="1" applyBorder="1" applyAlignment="1">
      <alignment vertical="center" shrinkToFit="1"/>
    </xf>
    <xf numFmtId="0" fontId="10" fillId="0" borderId="63" xfId="4" applyNumberFormat="1" applyFont="1" applyBorder="1" applyAlignment="1">
      <alignment vertical="center" shrinkToFit="1"/>
    </xf>
    <xf numFmtId="0" fontId="15" fillId="0" borderId="52" xfId="4" applyNumberFormat="1" applyFont="1" applyBorder="1" applyAlignment="1">
      <alignment vertical="center" shrinkToFit="1"/>
    </xf>
    <xf numFmtId="0" fontId="15" fillId="0" borderId="52" xfId="0" applyFont="1" applyBorder="1" applyAlignment="1">
      <alignment vertical="center" shrinkToFit="1"/>
    </xf>
    <xf numFmtId="0" fontId="16" fillId="0" borderId="52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0" fontId="0" fillId="0" borderId="0" xfId="4" applyNumberFormat="1" applyFont="1" applyAlignment="1">
      <alignment vertical="center"/>
    </xf>
    <xf numFmtId="0" fontId="10" fillId="0" borderId="5" xfId="0" applyFont="1" applyBorder="1" applyAlignment="1">
      <alignment horizontal="center" vertical="center" shrinkToFit="1"/>
    </xf>
    <xf numFmtId="0" fontId="19" fillId="0" borderId="11" xfId="0" applyFont="1" applyBorder="1" applyAlignment="1">
      <alignment vertical="center" shrinkToFit="1"/>
    </xf>
    <xf numFmtId="0" fontId="20" fillId="0" borderId="47" xfId="0" applyFont="1" applyBorder="1" applyAlignment="1">
      <alignment horizontal="left" vertical="center" shrinkToFit="1"/>
    </xf>
    <xf numFmtId="0" fontId="19" fillId="3" borderId="50" xfId="0" applyFont="1" applyFill="1" applyBorder="1" applyAlignment="1">
      <alignment vertical="center" shrinkToFit="1"/>
    </xf>
    <xf numFmtId="0" fontId="19" fillId="4" borderId="50" xfId="0" applyFont="1" applyFill="1" applyBorder="1" applyAlignment="1">
      <alignment vertical="center" shrinkToFit="1"/>
    </xf>
    <xf numFmtId="0" fontId="19" fillId="3" borderId="52" xfId="0" applyFont="1" applyFill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22" fillId="0" borderId="71" xfId="0" applyFont="1" applyBorder="1" applyAlignment="1">
      <alignment horizontal="left" vertical="center" shrinkToFit="1"/>
    </xf>
    <xf numFmtId="164" fontId="10" fillId="0" borderId="38" xfId="4" applyNumberFormat="1" applyFont="1" applyBorder="1" applyAlignment="1">
      <alignment vertical="center"/>
    </xf>
    <xf numFmtId="164" fontId="36" fillId="0" borderId="77" xfId="4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164" fontId="10" fillId="0" borderId="0" xfId="4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/>
    </xf>
    <xf numFmtId="0" fontId="13" fillId="0" borderId="70" xfId="0" applyFont="1" applyBorder="1" applyAlignment="1">
      <alignment horizontal="center" vertical="center"/>
    </xf>
    <xf numFmtId="0" fontId="10" fillId="0" borderId="70" xfId="0" applyFont="1" applyBorder="1" applyAlignment="1">
      <alignment horizontal="left" vertical="center"/>
    </xf>
    <xf numFmtId="164" fontId="13" fillId="0" borderId="70" xfId="4" applyNumberFormat="1" applyFont="1" applyBorder="1" applyAlignment="1">
      <alignment vertical="center"/>
    </xf>
    <xf numFmtId="1" fontId="13" fillId="0" borderId="70" xfId="0" applyNumberFormat="1" applyFont="1" applyBorder="1" applyAlignment="1">
      <alignment vertical="center"/>
    </xf>
    <xf numFmtId="0" fontId="13" fillId="0" borderId="70" xfId="0" applyFont="1" applyBorder="1" applyAlignment="1">
      <alignment vertical="center"/>
    </xf>
    <xf numFmtId="0" fontId="10" fillId="0" borderId="48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164" fontId="10" fillId="0" borderId="36" xfId="4" applyNumberFormat="1" applyFont="1" applyBorder="1" applyAlignment="1">
      <alignment vertical="center"/>
    </xf>
    <xf numFmtId="164" fontId="25" fillId="0" borderId="36" xfId="4" applyNumberFormat="1" applyFont="1" applyFill="1" applyBorder="1" applyAlignment="1">
      <alignment vertical="center"/>
    </xf>
    <xf numFmtId="1" fontId="10" fillId="0" borderId="48" xfId="1" applyNumberFormat="1" applyFont="1" applyBorder="1" applyAlignment="1">
      <alignment vertical="center"/>
    </xf>
    <xf numFmtId="1" fontId="10" fillId="0" borderId="55" xfId="1" applyNumberFormat="1" applyFont="1" applyFill="1" applyBorder="1" applyAlignment="1">
      <alignment vertical="center"/>
    </xf>
    <xf numFmtId="0" fontId="19" fillId="0" borderId="48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4" fontId="10" fillId="0" borderId="67" xfId="4" applyNumberFormat="1" applyFont="1" applyBorder="1" applyAlignment="1">
      <alignment vertical="center"/>
    </xf>
    <xf numFmtId="1" fontId="10" fillId="0" borderId="33" xfId="1" applyNumberFormat="1" applyFont="1" applyBorder="1" applyAlignment="1">
      <alignment vertical="center"/>
    </xf>
    <xf numFmtId="1" fontId="10" fillId="0" borderId="0" xfId="1" applyNumberFormat="1" applyFont="1" applyFill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164" fontId="10" fillId="0" borderId="73" xfId="4" applyNumberFormat="1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64" fontId="13" fillId="0" borderId="0" xfId="4" applyNumberFormat="1" applyFont="1" applyAlignment="1">
      <alignment vertical="center"/>
    </xf>
    <xf numFmtId="1" fontId="13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0" fillId="0" borderId="70" xfId="0" applyFont="1" applyBorder="1" applyAlignment="1">
      <alignment horizontal="center" vertical="center"/>
    </xf>
    <xf numFmtId="0" fontId="19" fillId="0" borderId="70" xfId="0" applyFont="1" applyBorder="1" applyAlignment="1">
      <alignment vertical="center"/>
    </xf>
    <xf numFmtId="1" fontId="13" fillId="0" borderId="48" xfId="0" applyNumberFormat="1" applyFont="1" applyBorder="1" applyAlignment="1">
      <alignment horizontal="center" vertical="center"/>
    </xf>
    <xf numFmtId="1" fontId="10" fillId="5" borderId="48" xfId="1" applyNumberFormat="1" applyFont="1" applyFill="1" applyBorder="1" applyAlignment="1">
      <alignment vertical="center"/>
    </xf>
    <xf numFmtId="1" fontId="10" fillId="0" borderId="48" xfId="1" applyNumberFormat="1" applyFont="1" applyFill="1" applyBorder="1" applyAlignment="1">
      <alignment vertical="center"/>
    </xf>
    <xf numFmtId="1" fontId="10" fillId="8" borderId="48" xfId="1" applyNumberFormat="1" applyFont="1" applyFill="1" applyBorder="1" applyAlignment="1">
      <alignment vertical="center"/>
    </xf>
    <xf numFmtId="0" fontId="19" fillId="8" borderId="48" xfId="0" applyFont="1" applyFill="1" applyBorder="1" applyAlignment="1">
      <alignment vertical="center"/>
    </xf>
    <xf numFmtId="1" fontId="31" fillId="0" borderId="0" xfId="0" applyNumberFormat="1" applyFont="1" applyAlignment="1">
      <alignment vertical="center"/>
    </xf>
    <xf numFmtId="1" fontId="13" fillId="0" borderId="70" xfId="0" applyNumberFormat="1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1" fontId="10" fillId="8" borderId="70" xfId="1" applyNumberFormat="1" applyFont="1" applyFill="1" applyBorder="1" applyAlignment="1">
      <alignment vertical="center"/>
    </xf>
    <xf numFmtId="1" fontId="10" fillId="0" borderId="70" xfId="1" applyNumberFormat="1" applyFont="1" applyFill="1" applyBorder="1" applyAlignment="1">
      <alignment vertical="center"/>
    </xf>
    <xf numFmtId="0" fontId="19" fillId="8" borderId="70" xfId="0" applyFont="1" applyFill="1" applyBorder="1" applyAlignment="1">
      <alignment vertical="center"/>
    </xf>
    <xf numFmtId="0" fontId="10" fillId="0" borderId="55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1" fontId="13" fillId="0" borderId="55" xfId="0" applyNumberFormat="1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1" fontId="10" fillId="8" borderId="55" xfId="1" applyNumberFormat="1" applyFont="1" applyFill="1" applyBorder="1" applyAlignment="1">
      <alignment vertical="center"/>
    </xf>
    <xf numFmtId="0" fontId="19" fillId="8" borderId="55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1" fontId="10" fillId="0" borderId="55" xfId="1" applyNumberFormat="1" applyFont="1" applyBorder="1" applyAlignment="1">
      <alignment vertical="center"/>
    </xf>
    <xf numFmtId="0" fontId="19" fillId="0" borderId="55" xfId="0" applyFont="1" applyBorder="1" applyAlignment="1">
      <alignment vertical="center"/>
    </xf>
    <xf numFmtId="0" fontId="10" fillId="0" borderId="41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164" fontId="10" fillId="0" borderId="74" xfId="4" applyNumberFormat="1" applyFont="1" applyBorder="1" applyAlignment="1">
      <alignment vertical="center"/>
    </xf>
    <xf numFmtId="1" fontId="10" fillId="0" borderId="41" xfId="1" applyNumberFormat="1" applyFont="1" applyBorder="1" applyAlignment="1">
      <alignment vertical="center"/>
    </xf>
    <xf numFmtId="0" fontId="19" fillId="0" borderId="41" xfId="0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49" fontId="10" fillId="0" borderId="70" xfId="0" applyNumberFormat="1" applyFont="1" applyBorder="1" applyAlignment="1">
      <alignment horizontal="center" vertical="center"/>
    </xf>
    <xf numFmtId="1" fontId="10" fillId="0" borderId="70" xfId="1" applyNumberFormat="1" applyFont="1" applyBorder="1" applyAlignment="1">
      <alignment vertical="center"/>
    </xf>
    <xf numFmtId="0" fontId="10" fillId="2" borderId="48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1" fontId="13" fillId="2" borderId="48" xfId="0" applyNumberFormat="1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49" fontId="32" fillId="2" borderId="48" xfId="0" applyNumberFormat="1" applyFont="1" applyFill="1" applyBorder="1" applyAlignment="1">
      <alignment horizontal="center" vertical="center"/>
    </xf>
    <xf numFmtId="1" fontId="13" fillId="7" borderId="48" xfId="0" applyNumberFormat="1" applyFont="1" applyFill="1" applyBorder="1" applyAlignment="1">
      <alignment horizontal="center" vertical="center"/>
    </xf>
    <xf numFmtId="1" fontId="10" fillId="0" borderId="0" xfId="1" applyNumberFormat="1" applyFont="1" applyBorder="1" applyAlignment="1">
      <alignment vertical="center"/>
    </xf>
    <xf numFmtId="1" fontId="29" fillId="0" borderId="0" xfId="0" applyNumberFormat="1" applyFont="1" applyAlignment="1">
      <alignment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1" fontId="13" fillId="0" borderId="0" xfId="0" applyNumberFormat="1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1" fontId="13" fillId="0" borderId="34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3" fontId="10" fillId="0" borderId="48" xfId="0" applyNumberFormat="1" applyFont="1" applyBorder="1" applyAlignment="1">
      <alignment horizontal="center" vertical="center"/>
    </xf>
    <xf numFmtId="164" fontId="10" fillId="0" borderId="73" xfId="4" applyNumberFormat="1" applyFont="1" applyBorder="1" applyAlignment="1" applyProtection="1">
      <alignment vertical="center"/>
      <protection locked="0"/>
    </xf>
    <xf numFmtId="164" fontId="10" fillId="0" borderId="74" xfId="4" applyNumberFormat="1" applyFont="1" applyBorder="1" applyAlignment="1" applyProtection="1">
      <alignment vertical="center"/>
      <protection locked="0"/>
    </xf>
    <xf numFmtId="0" fontId="10" fillId="0" borderId="14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49" fontId="13" fillId="0" borderId="48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49" fontId="13" fillId="0" borderId="55" xfId="0" applyNumberFormat="1" applyFont="1" applyBorder="1" applyAlignment="1">
      <alignment horizontal="center" vertical="center"/>
    </xf>
    <xf numFmtId="3" fontId="10" fillId="0" borderId="70" xfId="1" applyNumberFormat="1" applyFont="1" applyFill="1" applyBorder="1" applyAlignment="1">
      <alignment vertical="center"/>
    </xf>
    <xf numFmtId="1" fontId="31" fillId="0" borderId="48" xfId="0" applyNumberFormat="1" applyFont="1" applyBorder="1" applyAlignment="1">
      <alignment horizontal="center" vertical="center"/>
    </xf>
    <xf numFmtId="0" fontId="19" fillId="5" borderId="48" xfId="0" applyFont="1" applyFill="1" applyBorder="1" applyAlignment="1">
      <alignment vertical="center"/>
    </xf>
    <xf numFmtId="1" fontId="10" fillId="6" borderId="48" xfId="1" applyNumberFormat="1" applyFont="1" applyFill="1" applyBorder="1" applyAlignment="1">
      <alignment vertical="center"/>
    </xf>
    <xf numFmtId="0" fontId="19" fillId="6" borderId="48" xfId="0" applyFont="1" applyFill="1" applyBorder="1" applyAlignment="1">
      <alignment vertical="center"/>
    </xf>
    <xf numFmtId="0" fontId="13" fillId="0" borderId="48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164" fontId="13" fillId="0" borderId="28" xfId="4" applyNumberFormat="1" applyFont="1" applyBorder="1" applyAlignment="1">
      <alignment vertical="center"/>
    </xf>
    <xf numFmtId="0" fontId="33" fillId="0" borderId="43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13" fillId="0" borderId="11" xfId="0" applyFont="1" applyBorder="1" applyAlignment="1">
      <alignment vertical="center"/>
    </xf>
    <xf numFmtId="1" fontId="10" fillId="0" borderId="67" xfId="1" applyNumberFormat="1" applyFont="1" applyBorder="1" applyAlignment="1">
      <alignment vertical="center"/>
    </xf>
    <xf numFmtId="164" fontId="10" fillId="0" borderId="41" xfId="4" applyNumberFormat="1" applyFont="1" applyFill="1" applyBorder="1" applyAlignment="1">
      <alignment vertical="center"/>
    </xf>
    <xf numFmtId="1" fontId="10" fillId="0" borderId="73" xfId="1" applyNumberFormat="1" applyFont="1" applyBorder="1" applyAlignment="1">
      <alignment vertical="center"/>
    </xf>
    <xf numFmtId="164" fontId="10" fillId="0" borderId="0" xfId="4" applyNumberFormat="1" applyFont="1" applyFill="1" applyBorder="1" applyAlignment="1">
      <alignment vertical="center"/>
    </xf>
    <xf numFmtId="0" fontId="37" fillId="0" borderId="0" xfId="0" applyFont="1" applyAlignment="1">
      <alignment vertical="center"/>
    </xf>
    <xf numFmtId="1" fontId="10" fillId="0" borderId="74" xfId="1" applyNumberFormat="1" applyFont="1" applyBorder="1" applyAlignment="1">
      <alignment vertical="center"/>
    </xf>
    <xf numFmtId="1" fontId="10" fillId="5" borderId="36" xfId="1" applyNumberFormat="1" applyFont="1" applyFill="1" applyBorder="1" applyAlignment="1">
      <alignment vertical="center"/>
    </xf>
    <xf numFmtId="1" fontId="10" fillId="0" borderId="13" xfId="1" applyNumberFormat="1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3" fillId="0" borderId="8" xfId="0" applyFont="1" applyBorder="1" applyAlignment="1">
      <alignment vertical="center" shrinkToFit="1"/>
    </xf>
    <xf numFmtId="9" fontId="10" fillId="0" borderId="87" xfId="1" applyFont="1" applyFill="1" applyBorder="1" applyAlignment="1">
      <alignment vertical="center" shrinkToFit="1"/>
    </xf>
    <xf numFmtId="0" fontId="19" fillId="0" borderId="90" xfId="0" applyFont="1" applyBorder="1" applyAlignment="1">
      <alignment vertical="center" shrinkToFit="1"/>
    </xf>
    <xf numFmtId="0" fontId="13" fillId="0" borderId="14" xfId="0" applyFont="1" applyBorder="1" applyAlignment="1">
      <alignment vertical="center" shrinkToFit="1"/>
    </xf>
    <xf numFmtId="0" fontId="13" fillId="0" borderId="15" xfId="0" applyFont="1" applyBorder="1" applyAlignment="1">
      <alignment vertical="center" shrinkToFit="1"/>
    </xf>
    <xf numFmtId="0" fontId="10" fillId="0" borderId="14" xfId="0" applyFont="1" applyBorder="1" applyAlignment="1">
      <alignment vertical="center" shrinkToFit="1"/>
    </xf>
    <xf numFmtId="0" fontId="19" fillId="0" borderId="14" xfId="0" applyFont="1" applyBorder="1" applyAlignment="1">
      <alignment vertical="center" shrinkToFit="1"/>
    </xf>
    <xf numFmtId="164" fontId="38" fillId="0" borderId="37" xfId="4" applyNumberFormat="1" applyFont="1" applyFill="1" applyBorder="1" applyAlignment="1">
      <alignment vertical="center"/>
    </xf>
    <xf numFmtId="0" fontId="40" fillId="0" borderId="71" xfId="0" applyFont="1" applyBorder="1" applyAlignment="1">
      <alignment vertical="center" shrinkToFit="1"/>
    </xf>
    <xf numFmtId="0" fontId="40" fillId="0" borderId="50" xfId="0" applyFont="1" applyBorder="1" applyAlignment="1">
      <alignment vertical="center" shrinkToFit="1"/>
    </xf>
    <xf numFmtId="0" fontId="40" fillId="4" borderId="50" xfId="0" applyFont="1" applyFill="1" applyBorder="1" applyAlignment="1">
      <alignment vertical="center" shrinkToFit="1"/>
    </xf>
    <xf numFmtId="0" fontId="41" fillId="4" borderId="50" xfId="0" applyFont="1" applyFill="1" applyBorder="1" applyAlignment="1">
      <alignment vertical="center" shrinkToFit="1"/>
    </xf>
    <xf numFmtId="0" fontId="40" fillId="0" borderId="52" xfId="0" applyFont="1" applyBorder="1" applyAlignment="1">
      <alignment vertical="center" shrinkToFit="1"/>
    </xf>
    <xf numFmtId="0" fontId="40" fillId="0" borderId="61" xfId="0" applyFont="1" applyBorder="1" applyAlignment="1">
      <alignment vertical="center" shrinkToFit="1"/>
    </xf>
    <xf numFmtId="1" fontId="39" fillId="0" borderId="48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shrinkToFit="1"/>
    </xf>
    <xf numFmtId="1" fontId="10" fillId="0" borderId="36" xfId="1" applyNumberFormat="1" applyFont="1" applyFill="1" applyBorder="1" applyAlignment="1">
      <alignment vertical="center"/>
    </xf>
    <xf numFmtId="1" fontId="10" fillId="8" borderId="36" xfId="1" applyNumberFormat="1" applyFont="1" applyFill="1" applyBorder="1" applyAlignment="1">
      <alignment vertical="center"/>
    </xf>
    <xf numFmtId="1" fontId="10" fillId="0" borderId="67" xfId="1" applyNumberFormat="1" applyFont="1" applyFill="1" applyBorder="1" applyAlignment="1">
      <alignment vertical="center"/>
    </xf>
    <xf numFmtId="1" fontId="10" fillId="8" borderId="67" xfId="1" applyNumberFormat="1" applyFont="1" applyFill="1" applyBorder="1" applyAlignment="1">
      <alignment vertical="center"/>
    </xf>
    <xf numFmtId="1" fontId="10" fillId="0" borderId="86" xfId="1" applyNumberFormat="1" applyFont="1" applyFill="1" applyBorder="1" applyAlignment="1">
      <alignment vertical="center"/>
    </xf>
    <xf numFmtId="1" fontId="10" fillId="6" borderId="36" xfId="1" applyNumberFormat="1" applyFont="1" applyFill="1" applyBorder="1" applyAlignment="1">
      <alignment vertical="center"/>
    </xf>
    <xf numFmtId="0" fontId="10" fillId="0" borderId="87" xfId="0" applyFont="1" applyBorder="1" applyAlignment="1">
      <alignment vertical="center" shrinkToFit="1"/>
    </xf>
    <xf numFmtId="0" fontId="10" fillId="0" borderId="78" xfId="0" applyFont="1" applyBorder="1" applyAlignment="1">
      <alignment vertical="center" shrinkToFit="1"/>
    </xf>
    <xf numFmtId="0" fontId="10" fillId="0" borderId="88" xfId="0" applyFont="1" applyBorder="1" applyAlignment="1">
      <alignment vertical="center" shrinkToFit="1"/>
    </xf>
    <xf numFmtId="0" fontId="10" fillId="0" borderId="37" xfId="0" applyFont="1" applyBorder="1" applyAlignment="1">
      <alignment vertical="center" shrinkToFit="1"/>
    </xf>
    <xf numFmtId="0" fontId="10" fillId="0" borderId="36" xfId="0" applyFont="1" applyBorder="1" applyAlignment="1">
      <alignment vertical="center" shrinkToFit="1"/>
    </xf>
    <xf numFmtId="0" fontId="10" fillId="0" borderId="79" xfId="0" applyFont="1" applyBorder="1" applyAlignment="1">
      <alignment vertical="center" shrinkToFit="1"/>
    </xf>
    <xf numFmtId="0" fontId="10" fillId="0" borderId="89" xfId="0" applyFont="1" applyBorder="1" applyAlignment="1">
      <alignment vertical="center" shrinkToFit="1"/>
    </xf>
    <xf numFmtId="0" fontId="10" fillId="0" borderId="81" xfId="0" applyFont="1" applyBorder="1" applyAlignment="1">
      <alignment vertical="center" shrinkToFit="1"/>
    </xf>
    <xf numFmtId="0" fontId="10" fillId="0" borderId="80" xfId="0" applyFont="1" applyBorder="1" applyAlignment="1">
      <alignment vertical="center" shrinkToFit="1"/>
    </xf>
    <xf numFmtId="0" fontId="10" fillId="0" borderId="82" xfId="0" applyFont="1" applyBorder="1" applyAlignment="1">
      <alignment vertical="center" shrinkToFit="1"/>
    </xf>
    <xf numFmtId="0" fontId="10" fillId="0" borderId="83" xfId="0" applyFont="1" applyBorder="1" applyAlignment="1">
      <alignment vertical="center" shrinkToFit="1"/>
    </xf>
    <xf numFmtId="0" fontId="10" fillId="0" borderId="84" xfId="0" applyFont="1" applyBorder="1" applyAlignment="1">
      <alignment vertical="center" shrinkToFit="1"/>
    </xf>
    <xf numFmtId="0" fontId="10" fillId="0" borderId="91" xfId="0" applyFont="1" applyBorder="1" applyAlignment="1">
      <alignment vertical="center" shrinkToFit="1"/>
    </xf>
    <xf numFmtId="0" fontId="10" fillId="0" borderId="85" xfId="0" applyFont="1" applyBorder="1" applyAlignment="1">
      <alignment vertical="center" shrinkToFit="1"/>
    </xf>
    <xf numFmtId="9" fontId="11" fillId="0" borderId="1" xfId="1" applyFont="1" applyFill="1" applyBorder="1" applyAlignment="1">
      <alignment horizontal="center" vertical="center" shrinkToFit="1"/>
    </xf>
    <xf numFmtId="0" fontId="10" fillId="0" borderId="86" xfId="0" applyFont="1" applyBorder="1" applyAlignment="1">
      <alignment vertical="center" shrinkToFit="1"/>
    </xf>
    <xf numFmtId="0" fontId="19" fillId="0" borderId="13" xfId="0" applyFont="1" applyBorder="1" applyAlignment="1">
      <alignment vertical="center" shrinkToFit="1"/>
    </xf>
    <xf numFmtId="0" fontId="10" fillId="0" borderId="92" xfId="0" applyFont="1" applyBorder="1" applyAlignment="1">
      <alignment vertical="center" shrinkToFit="1"/>
    </xf>
    <xf numFmtId="9" fontId="10" fillId="0" borderId="0" xfId="1" applyFont="1" applyFill="1" applyBorder="1" applyAlignment="1">
      <alignment vertical="center" shrinkToFit="1"/>
    </xf>
    <xf numFmtId="9" fontId="10" fillId="0" borderId="94" xfId="1" applyFont="1" applyFill="1" applyBorder="1" applyAlignment="1">
      <alignment vertical="center" shrinkToFit="1"/>
    </xf>
    <xf numFmtId="9" fontId="10" fillId="0" borderId="95" xfId="1" applyFont="1" applyFill="1" applyBorder="1" applyAlignment="1">
      <alignment vertical="center" shrinkToFit="1"/>
    </xf>
    <xf numFmtId="0" fontId="13" fillId="0" borderId="96" xfId="0" applyFont="1" applyBorder="1" applyAlignment="1">
      <alignment vertical="center" shrinkToFit="1"/>
    </xf>
    <xf numFmtId="0" fontId="19" fillId="0" borderId="96" xfId="0" applyFont="1" applyBorder="1" applyAlignment="1">
      <alignment vertical="center" shrinkToFit="1"/>
    </xf>
    <xf numFmtId="0" fontId="13" fillId="0" borderId="93" xfId="0" applyFont="1" applyBorder="1" applyAlignment="1">
      <alignment vertical="center" shrinkToFit="1"/>
    </xf>
    <xf numFmtId="0" fontId="10" fillId="0" borderId="93" xfId="0" applyFont="1" applyBorder="1" applyAlignment="1">
      <alignment vertical="center"/>
    </xf>
    <xf numFmtId="0" fontId="10" fillId="0" borderId="97" xfId="4" applyNumberFormat="1" applyFont="1" applyBorder="1" applyAlignment="1">
      <alignment vertical="center" shrinkToFit="1"/>
    </xf>
    <xf numFmtId="0" fontId="10" fillId="0" borderId="97" xfId="0" applyFont="1" applyBorder="1" applyAlignment="1">
      <alignment vertical="center" shrinkToFit="1"/>
    </xf>
    <xf numFmtId="9" fontId="10" fillId="0" borderId="99" xfId="1" applyFont="1" applyFill="1" applyBorder="1" applyAlignment="1">
      <alignment vertical="center" shrinkToFit="1"/>
    </xf>
    <xf numFmtId="0" fontId="13" fillId="0" borderId="100" xfId="0" applyFont="1" applyBorder="1" applyAlignment="1">
      <alignment vertical="center" shrinkToFit="1"/>
    </xf>
    <xf numFmtId="0" fontId="13" fillId="0" borderId="101" xfId="0" applyFont="1" applyBorder="1" applyAlignment="1">
      <alignment vertical="center" shrinkToFit="1"/>
    </xf>
    <xf numFmtId="0" fontId="10" fillId="0" borderId="100" xfId="4" applyNumberFormat="1" applyFont="1" applyBorder="1" applyAlignment="1">
      <alignment vertical="center" shrinkToFit="1"/>
    </xf>
    <xf numFmtId="0" fontId="10" fillId="0" borderId="100" xfId="0" applyFont="1" applyBorder="1" applyAlignment="1">
      <alignment vertical="center" shrinkToFit="1"/>
    </xf>
    <xf numFmtId="9" fontId="10" fillId="0" borderId="92" xfId="1" applyFont="1" applyFill="1" applyBorder="1" applyAlignment="1">
      <alignment vertical="center" shrinkToFit="1"/>
    </xf>
    <xf numFmtId="0" fontId="20" fillId="0" borderId="100" xfId="0" applyFont="1" applyBorder="1" applyAlignment="1">
      <alignment horizontal="left" vertical="center" shrinkToFit="1"/>
    </xf>
    <xf numFmtId="0" fontId="10" fillId="0" borderId="98" xfId="0" applyFont="1" applyBorder="1" applyAlignment="1">
      <alignment vertical="center" shrinkToFit="1"/>
    </xf>
    <xf numFmtId="0" fontId="10" fillId="0" borderId="94" xfId="0" applyFont="1" applyBorder="1" applyAlignment="1">
      <alignment horizontal="center" vertical="center"/>
    </xf>
    <xf numFmtId="0" fontId="13" fillId="0" borderId="94" xfId="0" applyFont="1" applyBorder="1" applyAlignment="1">
      <alignment horizontal="center" vertical="center"/>
    </xf>
    <xf numFmtId="0" fontId="19" fillId="0" borderId="94" xfId="0" applyFont="1" applyBorder="1" applyAlignment="1">
      <alignment vertical="center"/>
    </xf>
    <xf numFmtId="164" fontId="10" fillId="8" borderId="67" xfId="4" applyNumberFormat="1" applyFont="1" applyFill="1" applyBorder="1" applyAlignment="1">
      <alignment vertical="center"/>
    </xf>
    <xf numFmtId="164" fontId="25" fillId="8" borderId="67" xfId="4" applyNumberFormat="1" applyFont="1" applyFill="1" applyBorder="1" applyAlignment="1">
      <alignment vertical="center"/>
    </xf>
    <xf numFmtId="0" fontId="19" fillId="8" borderId="94" xfId="0" applyFont="1" applyFill="1" applyBorder="1" applyAlignment="1">
      <alignment vertical="center"/>
    </xf>
    <xf numFmtId="0" fontId="10" fillId="0" borderId="95" xfId="0" applyFont="1" applyBorder="1" applyAlignment="1">
      <alignment horizontal="center" vertical="center"/>
    </xf>
    <xf numFmtId="0" fontId="13" fillId="0" borderId="95" xfId="0" applyFont="1" applyBorder="1" applyAlignment="1">
      <alignment horizontal="center" vertical="center"/>
    </xf>
    <xf numFmtId="1" fontId="13" fillId="0" borderId="95" xfId="0" applyNumberFormat="1" applyFont="1" applyBorder="1" applyAlignment="1">
      <alignment horizontal="center" vertical="center"/>
    </xf>
    <xf numFmtId="1" fontId="10" fillId="8" borderId="95" xfId="1" applyNumberFormat="1" applyFont="1" applyFill="1" applyBorder="1" applyAlignment="1">
      <alignment vertical="center"/>
    </xf>
    <xf numFmtId="0" fontId="19" fillId="8" borderId="95" xfId="0" applyFont="1" applyFill="1" applyBorder="1" applyAlignment="1">
      <alignment vertical="center"/>
    </xf>
    <xf numFmtId="1" fontId="13" fillId="0" borderId="94" xfId="0" applyNumberFormat="1" applyFont="1" applyBorder="1" applyAlignment="1">
      <alignment horizontal="center" vertical="center"/>
    </xf>
    <xf numFmtId="1" fontId="10" fillId="3" borderId="48" xfId="1" applyNumberFormat="1" applyFont="1" applyFill="1" applyBorder="1" applyAlignment="1">
      <alignment vertical="center"/>
    </xf>
    <xf numFmtId="1" fontId="10" fillId="0" borderId="94" xfId="1" applyNumberFormat="1" applyFont="1" applyFill="1" applyBorder="1" applyAlignment="1">
      <alignment vertical="center"/>
    </xf>
    <xf numFmtId="0" fontId="13" fillId="0" borderId="103" xfId="0" applyFont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/>
    </xf>
    <xf numFmtId="0" fontId="13" fillId="0" borderId="104" xfId="0" applyFont="1" applyBorder="1" applyAlignment="1">
      <alignment vertical="center"/>
    </xf>
    <xf numFmtId="0" fontId="10" fillId="0" borderId="102" xfId="0" applyFont="1" applyBorder="1" applyAlignment="1">
      <alignment vertical="center"/>
    </xf>
    <xf numFmtId="0" fontId="19" fillId="0" borderId="102" xfId="0" applyFont="1" applyBorder="1" applyAlignment="1">
      <alignment vertical="center"/>
    </xf>
    <xf numFmtId="0" fontId="10" fillId="0" borderId="102" xfId="0" applyFont="1" applyBorder="1" applyAlignment="1">
      <alignment horizontal="center" vertical="center"/>
    </xf>
    <xf numFmtId="1" fontId="10" fillId="0" borderId="104" xfId="1" applyNumberFormat="1" applyFont="1" applyFill="1" applyBorder="1" applyAlignment="1">
      <alignment vertical="center"/>
    </xf>
    <xf numFmtId="0" fontId="40" fillId="0" borderId="0" xfId="0" applyFont="1"/>
    <xf numFmtId="0" fontId="41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1" fillId="0" borderId="0" xfId="0" applyFont="1"/>
    <xf numFmtId="3" fontId="41" fillId="0" borderId="0" xfId="1" applyNumberFormat="1" applyFont="1" applyFill="1" applyBorder="1"/>
    <xf numFmtId="3" fontId="41" fillId="0" borderId="0" xfId="0" applyNumberFormat="1" applyFont="1"/>
    <xf numFmtId="3" fontId="40" fillId="0" borderId="0" xfId="0" applyNumberFormat="1" applyFont="1"/>
    <xf numFmtId="0" fontId="45" fillId="0" borderId="0" xfId="0" applyFont="1"/>
    <xf numFmtId="0" fontId="42" fillId="0" borderId="0" xfId="0" applyFont="1" applyAlignment="1">
      <alignment shrinkToFit="1"/>
    </xf>
    <xf numFmtId="0" fontId="42" fillId="0" borderId="0" xfId="0" applyFont="1" applyAlignment="1">
      <alignment horizontal="left" shrinkToFit="1"/>
    </xf>
    <xf numFmtId="0" fontId="10" fillId="8" borderId="20" xfId="0" applyFont="1" applyFill="1" applyBorder="1" applyAlignment="1">
      <alignment horizontal="center"/>
    </xf>
    <xf numFmtId="0" fontId="10" fillId="8" borderId="21" xfId="0" applyFont="1" applyFill="1" applyBorder="1" applyAlignment="1">
      <alignment horizontal="center"/>
    </xf>
    <xf numFmtId="0" fontId="10" fillId="8" borderId="39" xfId="0" applyFont="1" applyFill="1" applyBorder="1" applyAlignment="1">
      <alignment horizontal="center"/>
    </xf>
    <xf numFmtId="0" fontId="11" fillId="8" borderId="22" xfId="0" applyFont="1" applyFill="1" applyBorder="1" applyAlignment="1">
      <alignment horizontal="center"/>
    </xf>
    <xf numFmtId="0" fontId="11" fillId="8" borderId="23" xfId="0" applyFont="1" applyFill="1" applyBorder="1" applyAlignment="1">
      <alignment horizontal="center"/>
    </xf>
    <xf numFmtId="0" fontId="11" fillId="8" borderId="40" xfId="0" applyFont="1" applyFill="1" applyBorder="1" applyAlignment="1">
      <alignment horizontal="center"/>
    </xf>
    <xf numFmtId="0" fontId="10" fillId="0" borderId="0" xfId="0" applyFont="1"/>
    <xf numFmtId="3" fontId="10" fillId="8" borderId="19" xfId="1" applyNumberFormat="1" applyFont="1" applyFill="1" applyBorder="1"/>
    <xf numFmtId="3" fontId="10" fillId="8" borderId="17" xfId="1" applyNumberFormat="1" applyFont="1" applyFill="1" applyBorder="1"/>
    <xf numFmtId="3" fontId="10" fillId="8" borderId="0" xfId="0" applyNumberFormat="1" applyFont="1" applyFill="1"/>
    <xf numFmtId="3" fontId="13" fillId="0" borderId="0" xfId="0" applyNumberFormat="1" applyFont="1"/>
    <xf numFmtId="0" fontId="10" fillId="0" borderId="70" xfId="0" applyFont="1" applyBorder="1"/>
    <xf numFmtId="3" fontId="13" fillId="0" borderId="70" xfId="0" applyNumberFormat="1" applyFont="1" applyBorder="1"/>
    <xf numFmtId="0" fontId="13" fillId="0" borderId="70" xfId="0" applyFont="1" applyBorder="1"/>
    <xf numFmtId="0" fontId="31" fillId="0" borderId="49" xfId="0" applyFont="1" applyBorder="1"/>
    <xf numFmtId="3" fontId="10" fillId="8" borderId="13" xfId="1" applyNumberFormat="1" applyFont="1" applyFill="1" applyBorder="1"/>
    <xf numFmtId="3" fontId="10" fillId="8" borderId="10" xfId="1" applyNumberFormat="1" applyFont="1" applyFill="1" applyBorder="1"/>
    <xf numFmtId="0" fontId="46" fillId="0" borderId="50" xfId="0" applyFont="1" applyBorder="1" applyAlignment="1">
      <alignment shrinkToFit="1"/>
    </xf>
    <xf numFmtId="3" fontId="10" fillId="8" borderId="13" xfId="0" applyNumberFormat="1" applyFont="1" applyFill="1" applyBorder="1"/>
    <xf numFmtId="3" fontId="10" fillId="8" borderId="10" xfId="0" applyNumberFormat="1" applyFont="1" applyFill="1" applyBorder="1"/>
    <xf numFmtId="3" fontId="10" fillId="8" borderId="51" xfId="0" applyNumberFormat="1" applyFont="1" applyFill="1" applyBorder="1"/>
    <xf numFmtId="0" fontId="46" fillId="0" borderId="52" xfId="0" applyFont="1" applyBorder="1" applyAlignment="1">
      <alignment shrinkToFit="1"/>
    </xf>
    <xf numFmtId="3" fontId="10" fillId="8" borderId="51" xfId="1" applyNumberFormat="1" applyFont="1" applyFill="1" applyBorder="1"/>
    <xf numFmtId="0" fontId="46" fillId="0" borderId="52" xfId="0" applyFont="1" applyBorder="1" applyAlignment="1">
      <alignment horizontal="left" shrinkToFit="1"/>
    </xf>
    <xf numFmtId="0" fontId="31" fillId="0" borderId="53" xfId="0" applyFont="1" applyBorder="1"/>
    <xf numFmtId="3" fontId="10" fillId="8" borderId="27" xfId="1" applyNumberFormat="1" applyFont="1" applyFill="1" applyBorder="1"/>
    <xf numFmtId="0" fontId="46" fillId="0" borderId="48" xfId="0" applyFont="1" applyBorder="1" applyAlignment="1">
      <alignment horizontal="left" shrinkToFit="1"/>
    </xf>
    <xf numFmtId="0" fontId="31" fillId="0" borderId="68" xfId="0" applyFont="1" applyBorder="1"/>
    <xf numFmtId="3" fontId="10" fillId="8" borderId="54" xfId="1" applyNumberFormat="1" applyFont="1" applyFill="1" applyBorder="1"/>
    <xf numFmtId="0" fontId="31" fillId="0" borderId="8" xfId="0" applyFont="1" applyBorder="1"/>
    <xf numFmtId="3" fontId="10" fillId="8" borderId="54" xfId="0" applyNumberFormat="1" applyFont="1" applyFill="1" applyBorder="1"/>
    <xf numFmtId="0" fontId="46" fillId="0" borderId="55" xfId="0" applyFont="1" applyBorder="1" applyAlignment="1">
      <alignment horizontal="left" shrinkToFit="1"/>
    </xf>
    <xf numFmtId="0" fontId="31" fillId="0" borderId="12" xfId="0" applyFont="1" applyBorder="1"/>
    <xf numFmtId="3" fontId="10" fillId="8" borderId="11" xfId="0" applyNumberFormat="1" applyFont="1" applyFill="1" applyBorder="1"/>
    <xf numFmtId="0" fontId="46" fillId="0" borderId="11" xfId="0" applyFont="1" applyBorder="1" applyAlignment="1">
      <alignment horizontal="left" shrinkToFit="1"/>
    </xf>
    <xf numFmtId="0" fontId="13" fillId="0" borderId="68" xfId="0" applyFont="1" applyBorder="1"/>
    <xf numFmtId="3" fontId="10" fillId="8" borderId="70" xfId="0" applyNumberFormat="1" applyFont="1" applyFill="1" applyBorder="1"/>
    <xf numFmtId="3" fontId="10" fillId="8" borderId="69" xfId="0" applyNumberFormat="1" applyFont="1" applyFill="1" applyBorder="1"/>
    <xf numFmtId="0" fontId="13" fillId="0" borderId="55" xfId="0" applyFont="1" applyBorder="1"/>
    <xf numFmtId="0" fontId="26" fillId="0" borderId="0" xfId="0" applyFont="1"/>
    <xf numFmtId="49" fontId="0" fillId="0" borderId="30" xfId="0" applyNumberFormat="1" applyBorder="1" applyAlignment="1">
      <alignment horizontal="center"/>
    </xf>
    <xf numFmtId="49" fontId="0" fillId="0" borderId="31" xfId="0" applyNumberFormat="1" applyBorder="1" applyAlignment="1">
      <alignment horizontal="center"/>
    </xf>
    <xf numFmtId="0" fontId="26" fillId="9" borderId="29" xfId="0" applyFont="1" applyFill="1" applyBorder="1" applyAlignment="1">
      <alignment horizontal="center"/>
    </xf>
    <xf numFmtId="0" fontId="26" fillId="9" borderId="30" xfId="0" applyFont="1" applyFill="1" applyBorder="1" applyAlignment="1">
      <alignment horizontal="center"/>
    </xf>
    <xf numFmtId="0" fontId="26" fillId="9" borderId="31" xfId="0" applyFont="1" applyFill="1" applyBorder="1" applyAlignment="1">
      <alignment horizontal="center"/>
    </xf>
    <xf numFmtId="0" fontId="48" fillId="9" borderId="31" xfId="0" applyFont="1" applyFill="1" applyBorder="1" applyAlignment="1">
      <alignment horizontal="center"/>
    </xf>
    <xf numFmtId="0" fontId="47" fillId="0" borderId="0" xfId="0" applyFont="1"/>
    <xf numFmtId="0" fontId="13" fillId="0" borderId="10" xfId="0" applyFont="1" applyBorder="1" applyAlignment="1">
      <alignment horizontal="center" vertical="center"/>
    </xf>
    <xf numFmtId="4" fontId="49" fillId="0" borderId="31" xfId="0" applyNumberFormat="1" applyFont="1" applyBorder="1"/>
    <xf numFmtId="4" fontId="49" fillId="0" borderId="31" xfId="0" applyNumberFormat="1" applyFont="1" applyBorder="1" applyAlignment="1">
      <alignment horizontal="center"/>
    </xf>
    <xf numFmtId="0" fontId="26" fillId="9" borderId="105" xfId="0" applyFont="1" applyFill="1" applyBorder="1" applyAlignment="1">
      <alignment horizontal="center"/>
    </xf>
    <xf numFmtId="0" fontId="26" fillId="0" borderId="105" xfId="0" applyFont="1" applyBorder="1"/>
    <xf numFmtId="0" fontId="26" fillId="0" borderId="45" xfId="0" applyFont="1" applyBorder="1"/>
    <xf numFmtId="0" fontId="26" fillId="0" borderId="48" xfId="0" applyFont="1" applyBorder="1"/>
    <xf numFmtId="0" fontId="27" fillId="0" borderId="45" xfId="0" applyFont="1" applyBorder="1" applyAlignment="1">
      <alignment horizontal="center"/>
    </xf>
    <xf numFmtId="0" fontId="0" fillId="9" borderId="31" xfId="0" applyFill="1" applyBorder="1"/>
    <xf numFmtId="0" fontId="25" fillId="0" borderId="36" xfId="0" applyFont="1" applyBorder="1" applyAlignment="1">
      <alignment vertical="center" shrinkToFit="1"/>
    </xf>
    <xf numFmtId="0" fontId="25" fillId="0" borderId="79" xfId="0" applyFont="1" applyBorder="1" applyAlignment="1">
      <alignment vertical="center" shrinkToFit="1"/>
    </xf>
    <xf numFmtId="0" fontId="25" fillId="0" borderId="96" xfId="4" applyNumberFormat="1" applyFont="1" applyFill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13" fillId="0" borderId="106" xfId="0" applyFont="1" applyBorder="1" applyAlignment="1">
      <alignment vertical="center" shrinkToFit="1"/>
    </xf>
    <xf numFmtId="1" fontId="10" fillId="8" borderId="94" xfId="1" applyNumberFormat="1" applyFont="1" applyFill="1" applyBorder="1" applyAlignment="1">
      <alignment vertical="center"/>
    </xf>
    <xf numFmtId="1" fontId="25" fillId="0" borderId="36" xfId="1" applyNumberFormat="1" applyFont="1" applyFill="1" applyBorder="1" applyAlignment="1">
      <alignment vertical="center"/>
    </xf>
    <xf numFmtId="1" fontId="10" fillId="3" borderId="36" xfId="1" applyNumberFormat="1" applyFont="1" applyFill="1" applyBorder="1" applyAlignment="1">
      <alignment vertical="center"/>
    </xf>
    <xf numFmtId="1" fontId="25" fillId="8" borderId="36" xfId="1" applyNumberFormat="1" applyFont="1" applyFill="1" applyBorder="1" applyAlignment="1">
      <alignment vertical="center"/>
    </xf>
    <xf numFmtId="49" fontId="10" fillId="0" borderId="95" xfId="0" applyNumberFormat="1" applyFont="1" applyBorder="1" applyAlignment="1">
      <alignment horizontal="center" vertical="center"/>
    </xf>
    <xf numFmtId="1" fontId="10" fillId="10" borderId="36" xfId="1" applyNumberFormat="1" applyFont="1" applyFill="1" applyBorder="1" applyAlignment="1">
      <alignment vertical="center"/>
    </xf>
    <xf numFmtId="1" fontId="10" fillId="10" borderId="48" xfId="1" applyNumberFormat="1" applyFont="1" applyFill="1" applyBorder="1" applyAlignment="1">
      <alignment vertical="center"/>
    </xf>
    <xf numFmtId="0" fontId="19" fillId="10" borderId="48" xfId="0" applyFont="1" applyFill="1" applyBorder="1" applyAlignment="1">
      <alignment vertical="center"/>
    </xf>
    <xf numFmtId="1" fontId="25" fillId="10" borderId="36" xfId="1" applyNumberFormat="1" applyFont="1" applyFill="1" applyBorder="1" applyAlignment="1">
      <alignment vertical="center"/>
    </xf>
    <xf numFmtId="0" fontId="13" fillId="0" borderId="107" xfId="0" applyFont="1" applyBorder="1" applyAlignment="1">
      <alignment horizontal="center" vertical="center"/>
    </xf>
    <xf numFmtId="1" fontId="10" fillId="8" borderId="104" xfId="1" applyNumberFormat="1" applyFont="1" applyFill="1" applyBorder="1" applyAlignment="1">
      <alignment vertical="center"/>
    </xf>
    <xf numFmtId="1" fontId="10" fillId="0" borderId="102" xfId="1" applyNumberFormat="1" applyFont="1" applyFill="1" applyBorder="1" applyAlignment="1">
      <alignment vertical="center"/>
    </xf>
    <xf numFmtId="1" fontId="25" fillId="0" borderId="86" xfId="1" applyNumberFormat="1" applyFont="1" applyFill="1" applyBorder="1" applyAlignment="1">
      <alignment vertical="center"/>
    </xf>
    <xf numFmtId="0" fontId="10" fillId="2" borderId="95" xfId="0" applyFont="1" applyFill="1" applyBorder="1" applyAlignment="1">
      <alignment horizontal="center" vertical="center"/>
    </xf>
    <xf numFmtId="0" fontId="13" fillId="2" borderId="95" xfId="0" applyFont="1" applyFill="1" applyBorder="1" applyAlignment="1">
      <alignment horizontal="center" vertical="center"/>
    </xf>
    <xf numFmtId="1" fontId="13" fillId="7" borderId="95" xfId="0" applyNumberFormat="1" applyFont="1" applyFill="1" applyBorder="1" applyAlignment="1">
      <alignment horizontal="center" vertical="center"/>
    </xf>
    <xf numFmtId="0" fontId="13" fillId="2" borderId="68" xfId="0" applyFont="1" applyFill="1" applyBorder="1" applyAlignment="1">
      <alignment horizontal="center" vertical="center"/>
    </xf>
    <xf numFmtId="1" fontId="25" fillId="0" borderId="67" xfId="1" applyNumberFormat="1" applyFont="1" applyFill="1" applyBorder="1" applyAlignment="1">
      <alignment vertical="center"/>
    </xf>
    <xf numFmtId="1" fontId="13" fillId="0" borderId="102" xfId="0" applyNumberFormat="1" applyFont="1" applyBorder="1" applyAlignment="1">
      <alignment horizontal="center" vertical="center"/>
    </xf>
    <xf numFmtId="1" fontId="10" fillId="8" borderId="102" xfId="1" applyNumberFormat="1" applyFont="1" applyFill="1" applyBorder="1" applyAlignment="1">
      <alignment vertical="center"/>
    </xf>
    <xf numFmtId="0" fontId="19" fillId="8" borderId="102" xfId="0" applyFont="1" applyFill="1" applyBorder="1" applyAlignment="1">
      <alignment vertical="center"/>
    </xf>
    <xf numFmtId="1" fontId="10" fillId="3" borderId="104" xfId="1" applyNumberFormat="1" applyFont="1" applyFill="1" applyBorder="1" applyAlignment="1">
      <alignment vertical="center"/>
    </xf>
    <xf numFmtId="0" fontId="10" fillId="2" borderId="102" xfId="0" applyFont="1" applyFill="1" applyBorder="1" applyAlignment="1">
      <alignment horizontal="center" vertical="center"/>
    </xf>
    <xf numFmtId="0" fontId="13" fillId="2" borderId="102" xfId="0" applyFont="1" applyFill="1" applyBorder="1" applyAlignment="1">
      <alignment horizontal="center" vertical="center"/>
    </xf>
    <xf numFmtId="1" fontId="13" fillId="7" borderId="102" xfId="0" applyNumberFormat="1" applyFont="1" applyFill="1" applyBorder="1" applyAlignment="1">
      <alignment horizontal="center" vertical="center"/>
    </xf>
    <xf numFmtId="0" fontId="13" fillId="2" borderId="103" xfId="0" applyFont="1" applyFill="1" applyBorder="1" applyAlignment="1">
      <alignment horizontal="center" vertical="center"/>
    </xf>
    <xf numFmtId="1" fontId="25" fillId="0" borderId="104" xfId="1" applyNumberFormat="1" applyFont="1" applyFill="1" applyBorder="1" applyAlignment="1">
      <alignment vertical="center"/>
    </xf>
    <xf numFmtId="0" fontId="10" fillId="0" borderId="95" xfId="0" applyFont="1" applyBorder="1" applyAlignment="1">
      <alignment horizontal="left" vertical="center"/>
    </xf>
    <xf numFmtId="0" fontId="13" fillId="0" borderId="69" xfId="0" applyFont="1" applyBorder="1" applyAlignment="1">
      <alignment horizontal="center" vertical="center"/>
    </xf>
    <xf numFmtId="0" fontId="13" fillId="0" borderId="99" xfId="0" applyFont="1" applyBorder="1" applyAlignment="1">
      <alignment vertical="center"/>
    </xf>
    <xf numFmtId="0" fontId="10" fillId="0" borderId="99" xfId="0" applyFont="1" applyBorder="1" applyAlignment="1">
      <alignment vertical="center"/>
    </xf>
    <xf numFmtId="0" fontId="10" fillId="0" borderId="94" xfId="0" applyFont="1" applyBorder="1" applyAlignment="1">
      <alignment vertical="center"/>
    </xf>
    <xf numFmtId="0" fontId="13" fillId="0" borderId="110" xfId="0" applyFont="1" applyBorder="1" applyAlignment="1">
      <alignment vertical="center" shrinkToFit="1"/>
    </xf>
    <xf numFmtId="0" fontId="40" fillId="0" borderId="110" xfId="0" applyFont="1" applyBorder="1" applyAlignment="1">
      <alignment vertical="center" shrinkToFit="1"/>
    </xf>
    <xf numFmtId="0" fontId="13" fillId="0" borderId="111" xfId="0" applyFont="1" applyBorder="1" applyAlignment="1">
      <alignment vertical="center" shrinkToFit="1"/>
    </xf>
    <xf numFmtId="0" fontId="10" fillId="0" borderId="104" xfId="0" applyFont="1" applyBorder="1" applyAlignment="1">
      <alignment vertical="center" shrinkToFit="1"/>
    </xf>
    <xf numFmtId="1" fontId="10" fillId="8" borderId="109" xfId="1" applyNumberFormat="1" applyFont="1" applyFill="1" applyBorder="1" applyAlignment="1">
      <alignment vertical="center"/>
    </xf>
    <xf numFmtId="0" fontId="10" fillId="3" borderId="36" xfId="0" applyFont="1" applyFill="1" applyBorder="1" applyAlignment="1">
      <alignment vertical="center" shrinkToFit="1"/>
    </xf>
    <xf numFmtId="0" fontId="13" fillId="0" borderId="112" xfId="0" applyFont="1" applyBorder="1" applyAlignment="1">
      <alignment vertical="center" shrinkToFit="1"/>
    </xf>
    <xf numFmtId="0" fontId="13" fillId="0" borderId="113" xfId="0" applyFont="1" applyBorder="1" applyAlignment="1">
      <alignment vertical="center" shrinkToFit="1"/>
    </xf>
    <xf numFmtId="0" fontId="10" fillId="0" borderId="114" xfId="0" applyFont="1" applyBorder="1" applyAlignment="1">
      <alignment vertical="center" shrinkToFit="1"/>
    </xf>
    <xf numFmtId="0" fontId="10" fillId="0" borderId="112" xfId="0" applyFont="1" applyBorder="1" applyAlignment="1">
      <alignment vertical="center" shrinkToFit="1"/>
    </xf>
    <xf numFmtId="9" fontId="10" fillId="0" borderId="115" xfId="1" applyFont="1" applyFill="1" applyBorder="1" applyAlignment="1">
      <alignment vertical="center" shrinkToFit="1"/>
    </xf>
    <xf numFmtId="0" fontId="19" fillId="0" borderId="116" xfId="0" applyFont="1" applyBorder="1" applyAlignment="1">
      <alignment vertical="center" shrinkToFit="1"/>
    </xf>
    <xf numFmtId="0" fontId="13" fillId="0" borderId="116" xfId="0" applyFont="1" applyBorder="1" applyAlignment="1">
      <alignment vertical="center" shrinkToFit="1"/>
    </xf>
    <xf numFmtId="0" fontId="13" fillId="0" borderId="117" xfId="0" applyFont="1" applyBorder="1" applyAlignment="1">
      <alignment vertical="center" shrinkToFit="1"/>
    </xf>
    <xf numFmtId="0" fontId="10" fillId="0" borderId="118" xfId="0" applyFont="1" applyBorder="1" applyAlignment="1">
      <alignment vertical="center" shrinkToFit="1"/>
    </xf>
    <xf numFmtId="0" fontId="10" fillId="0" borderId="116" xfId="0" applyFont="1" applyBorder="1" applyAlignment="1">
      <alignment vertical="center" shrinkToFit="1"/>
    </xf>
    <xf numFmtId="0" fontId="25" fillId="0" borderId="37" xfId="0" applyFont="1" applyBorder="1" applyAlignment="1">
      <alignment vertical="center" shrinkToFit="1"/>
    </xf>
    <xf numFmtId="0" fontId="13" fillId="0" borderId="119" xfId="0" applyFont="1" applyBorder="1" applyAlignment="1">
      <alignment vertical="center" shrinkToFit="1"/>
    </xf>
    <xf numFmtId="0" fontId="40" fillId="0" borderId="119" xfId="0" applyFont="1" applyBorder="1" applyAlignment="1">
      <alignment vertical="center" shrinkToFit="1"/>
    </xf>
    <xf numFmtId="0" fontId="13" fillId="0" borderId="120" xfId="0" applyFont="1" applyBorder="1" applyAlignment="1">
      <alignment vertical="center" shrinkToFit="1"/>
    </xf>
    <xf numFmtId="0" fontId="10" fillId="0" borderId="119" xfId="0" applyFont="1" applyBorder="1" applyAlignment="1">
      <alignment vertical="center" shrinkToFit="1"/>
    </xf>
    <xf numFmtId="0" fontId="19" fillId="0" borderId="119" xfId="0" applyFont="1" applyBorder="1" applyAlignment="1">
      <alignment vertical="center" shrinkToFit="1"/>
    </xf>
    <xf numFmtId="1" fontId="10" fillId="8" borderId="121" xfId="1" applyNumberFormat="1" applyFont="1" applyFill="1" applyBorder="1" applyAlignment="1">
      <alignment vertical="center"/>
    </xf>
    <xf numFmtId="0" fontId="10" fillId="0" borderId="122" xfId="0" applyFont="1" applyBorder="1" applyAlignment="1">
      <alignment horizontal="center" vertical="center"/>
    </xf>
    <xf numFmtId="0" fontId="13" fillId="0" borderId="122" xfId="0" applyFont="1" applyBorder="1" applyAlignment="1">
      <alignment horizontal="center" vertical="center"/>
    </xf>
    <xf numFmtId="1" fontId="13" fillId="0" borderId="122" xfId="0" applyNumberFormat="1" applyFont="1" applyBorder="1" applyAlignment="1">
      <alignment horizontal="center" vertical="center"/>
    </xf>
    <xf numFmtId="0" fontId="13" fillId="0" borderId="123" xfId="0" applyFont="1" applyBorder="1" applyAlignment="1">
      <alignment horizontal="center" vertical="center"/>
    </xf>
    <xf numFmtId="1" fontId="10" fillId="0" borderId="121" xfId="1" applyNumberFormat="1" applyFont="1" applyFill="1" applyBorder="1" applyAlignment="1">
      <alignment vertical="center"/>
    </xf>
    <xf numFmtId="1" fontId="10" fillId="0" borderId="122" xfId="1" applyNumberFormat="1" applyFont="1" applyFill="1" applyBorder="1" applyAlignment="1">
      <alignment vertical="center"/>
    </xf>
    <xf numFmtId="0" fontId="19" fillId="0" borderId="122" xfId="0" applyFont="1" applyBorder="1" applyAlignment="1">
      <alignment vertical="center"/>
    </xf>
    <xf numFmtId="1" fontId="10" fillId="0" borderId="122" xfId="1" applyNumberFormat="1" applyFont="1" applyBorder="1" applyAlignment="1">
      <alignment vertical="center"/>
    </xf>
    <xf numFmtId="1" fontId="25" fillId="8" borderId="121" xfId="1" applyNumberFormat="1" applyFont="1" applyFill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25" fillId="0" borderId="104" xfId="0" applyFont="1" applyBorder="1" applyAlignment="1">
      <alignment vertical="center"/>
    </xf>
    <xf numFmtId="0" fontId="13" fillId="0" borderId="124" xfId="0" applyFont="1" applyBorder="1" applyAlignment="1">
      <alignment vertical="center" shrinkToFit="1"/>
    </xf>
    <xf numFmtId="0" fontId="40" fillId="0" borderId="124" xfId="0" applyFont="1" applyBorder="1" applyAlignment="1">
      <alignment vertical="center" shrinkToFit="1"/>
    </xf>
    <xf numFmtId="0" fontId="13" fillId="0" borderId="125" xfId="0" applyFont="1" applyBorder="1" applyAlignment="1">
      <alignment vertical="center" shrinkToFit="1"/>
    </xf>
    <xf numFmtId="0" fontId="10" fillId="0" borderId="126" xfId="0" applyFont="1" applyBorder="1" applyAlignment="1">
      <alignment vertical="center" shrinkToFit="1"/>
    </xf>
    <xf numFmtId="0" fontId="19" fillId="0" borderId="126" xfId="0" applyFont="1" applyBorder="1" applyAlignment="1">
      <alignment vertical="center" shrinkToFit="1"/>
    </xf>
    <xf numFmtId="0" fontId="13" fillId="0" borderId="127" xfId="0" applyFont="1" applyBorder="1" applyAlignment="1">
      <alignment vertical="center" shrinkToFit="1"/>
    </xf>
    <xf numFmtId="0" fontId="13" fillId="0" borderId="128" xfId="0" applyFont="1" applyBorder="1" applyAlignment="1">
      <alignment vertical="center" shrinkToFit="1"/>
    </xf>
    <xf numFmtId="0" fontId="10" fillId="0" borderId="129" xfId="0" applyFont="1" applyBorder="1" applyAlignment="1">
      <alignment vertical="center" shrinkToFit="1"/>
    </xf>
    <xf numFmtId="0" fontId="10" fillId="0" borderId="127" xfId="0" applyFont="1" applyBorder="1" applyAlignment="1">
      <alignment vertical="center" shrinkToFit="1"/>
    </xf>
    <xf numFmtId="0" fontId="19" fillId="0" borderId="127" xfId="0" applyFont="1" applyBorder="1" applyAlignment="1">
      <alignment vertical="center" shrinkToFit="1"/>
    </xf>
    <xf numFmtId="0" fontId="25" fillId="0" borderId="91" xfId="0" applyFont="1" applyBorder="1" applyAlignment="1">
      <alignment vertical="center" shrinkToFit="1"/>
    </xf>
    <xf numFmtId="3" fontId="10" fillId="3" borderId="51" xfId="0" applyNumberFormat="1" applyFont="1" applyFill="1" applyBorder="1"/>
    <xf numFmtId="3" fontId="25" fillId="8" borderId="51" xfId="0" applyNumberFormat="1" applyFont="1" applyFill="1" applyBorder="1"/>
    <xf numFmtId="3" fontId="25" fillId="8" borderId="9" xfId="0" applyNumberFormat="1" applyFont="1" applyFill="1" applyBorder="1"/>
    <xf numFmtId="0" fontId="25" fillId="0" borderId="78" xfId="0" applyFont="1" applyBorder="1" applyAlignment="1">
      <alignment vertical="center" shrinkToFit="1"/>
    </xf>
    <xf numFmtId="0" fontId="36" fillId="0" borderId="75" xfId="0" applyFont="1" applyBorder="1" applyAlignment="1">
      <alignment horizontal="left" vertical="center"/>
    </xf>
    <xf numFmtId="0" fontId="36" fillId="0" borderId="43" xfId="0" applyFont="1" applyBorder="1" applyAlignment="1">
      <alignment horizontal="left" vertical="center"/>
    </xf>
    <xf numFmtId="0" fontId="36" fillId="0" borderId="7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3" fillId="0" borderId="126" xfId="0" applyFont="1" applyBorder="1" applyAlignment="1">
      <alignment vertical="center" shrinkToFit="1"/>
    </xf>
    <xf numFmtId="0" fontId="40" fillId="0" borderId="126" xfId="0" applyFont="1" applyBorder="1" applyAlignment="1">
      <alignment vertical="center" shrinkToFit="1"/>
    </xf>
    <xf numFmtId="0" fontId="40" fillId="0" borderId="127" xfId="0" applyFont="1" applyBorder="1" applyAlignment="1">
      <alignment vertical="center" shrinkToFit="1"/>
    </xf>
    <xf numFmtId="0" fontId="10" fillId="0" borderId="130" xfId="0" applyFont="1" applyBorder="1" applyAlignment="1">
      <alignment vertical="center" shrinkToFit="1"/>
    </xf>
    <xf numFmtId="0" fontId="13" fillId="0" borderId="94" xfId="0" applyFont="1" applyBorder="1" applyAlignment="1">
      <alignment vertical="center" shrinkToFit="1"/>
    </xf>
    <xf numFmtId="0" fontId="10" fillId="0" borderId="132" xfId="4" applyNumberFormat="1" applyFont="1" applyBorder="1" applyAlignment="1">
      <alignment vertical="center" shrinkToFit="1"/>
    </xf>
    <xf numFmtId="0" fontId="10" fillId="0" borderId="94" xfId="0" applyFont="1" applyBorder="1" applyAlignment="1">
      <alignment vertical="center" shrinkToFit="1"/>
    </xf>
    <xf numFmtId="0" fontId="10" fillId="0" borderId="132" xfId="0" applyFont="1" applyBorder="1" applyAlignment="1">
      <alignment vertical="center" shrinkToFit="1"/>
    </xf>
    <xf numFmtId="0" fontId="19" fillId="0" borderId="94" xfId="0" applyFont="1" applyBorder="1" applyAlignment="1">
      <alignment vertical="center" shrinkToFit="1"/>
    </xf>
    <xf numFmtId="0" fontId="13" fillId="0" borderId="131" xfId="0" applyFont="1" applyBorder="1" applyAlignment="1">
      <alignment vertical="center" shrinkToFit="1"/>
    </xf>
    <xf numFmtId="0" fontId="10" fillId="0" borderId="130" xfId="4" applyNumberFormat="1" applyFont="1" applyBorder="1" applyAlignment="1">
      <alignment vertical="center" shrinkToFit="1"/>
    </xf>
    <xf numFmtId="9" fontId="10" fillId="0" borderId="130" xfId="1" applyFont="1" applyFill="1" applyBorder="1" applyAlignment="1">
      <alignment vertical="center" shrinkToFit="1"/>
    </xf>
    <xf numFmtId="0" fontId="19" fillId="0" borderId="131" xfId="0" applyFont="1" applyBorder="1" applyAlignment="1">
      <alignment vertical="center" shrinkToFit="1"/>
    </xf>
    <xf numFmtId="0" fontId="10" fillId="0" borderId="17" xfId="0" applyFont="1" applyBorder="1" applyAlignment="1">
      <alignment vertical="center" shrinkToFit="1"/>
    </xf>
    <xf numFmtId="0" fontId="13" fillId="0" borderId="17" xfId="0" applyFont="1" applyBorder="1" applyAlignment="1">
      <alignment vertical="center" shrinkToFit="1"/>
    </xf>
    <xf numFmtId="0" fontId="13" fillId="0" borderId="133" xfId="0" applyFont="1" applyBorder="1" applyAlignment="1">
      <alignment vertical="center" shrinkToFit="1"/>
    </xf>
    <xf numFmtId="0" fontId="0" fillId="0" borderId="126" xfId="0" applyBorder="1" applyAlignment="1">
      <alignment vertical="center"/>
    </xf>
    <xf numFmtId="0" fontId="25" fillId="0" borderId="129" xfId="0" applyFont="1" applyBorder="1" applyAlignment="1">
      <alignment vertical="center" shrinkToFit="1"/>
    </xf>
    <xf numFmtId="0" fontId="41" fillId="0" borderId="126" xfId="0" applyFont="1" applyBorder="1" applyAlignment="1">
      <alignment vertical="center" shrinkToFit="1"/>
    </xf>
    <xf numFmtId="0" fontId="13" fillId="0" borderId="134" xfId="0" applyFont="1" applyBorder="1" applyAlignment="1">
      <alignment vertical="center" shrinkToFit="1"/>
    </xf>
    <xf numFmtId="0" fontId="13" fillId="0" borderId="135" xfId="0" applyFont="1" applyBorder="1" applyAlignment="1">
      <alignment horizontal="center" vertical="center"/>
    </xf>
    <xf numFmtId="49" fontId="13" fillId="0" borderId="94" xfId="0" applyNumberFormat="1" applyFont="1" applyBorder="1" applyAlignment="1">
      <alignment horizontal="center" vertical="center"/>
    </xf>
    <xf numFmtId="1" fontId="13" fillId="0" borderId="136" xfId="0" applyNumberFormat="1" applyFont="1" applyBorder="1" applyAlignment="1">
      <alignment horizontal="center" vertical="center"/>
    </xf>
    <xf numFmtId="1" fontId="25" fillId="0" borderId="121" xfId="1" applyNumberFormat="1" applyFont="1" applyFill="1" applyBorder="1" applyAlignment="1">
      <alignment vertical="center"/>
    </xf>
    <xf numFmtId="1" fontId="10" fillId="0" borderId="136" xfId="1" applyNumberFormat="1" applyFont="1" applyBorder="1" applyAlignment="1">
      <alignment vertical="center"/>
    </xf>
    <xf numFmtId="0" fontId="19" fillId="0" borderId="136" xfId="0" applyFont="1" applyBorder="1" applyAlignment="1">
      <alignment vertical="center"/>
    </xf>
    <xf numFmtId="1" fontId="10" fillId="8" borderId="132" xfId="1" applyNumberFormat="1" applyFont="1" applyFill="1" applyBorder="1" applyAlignment="1">
      <alignment vertical="center"/>
    </xf>
    <xf numFmtId="0" fontId="10" fillId="2" borderId="122" xfId="0" applyFont="1" applyFill="1" applyBorder="1" applyAlignment="1">
      <alignment horizontal="center" vertical="center"/>
    </xf>
    <xf numFmtId="0" fontId="13" fillId="2" borderId="122" xfId="0" applyFont="1" applyFill="1" applyBorder="1" applyAlignment="1">
      <alignment horizontal="center" vertical="center"/>
    </xf>
    <xf numFmtId="1" fontId="13" fillId="7" borderId="122" xfId="0" applyNumberFormat="1" applyFont="1" applyFill="1" applyBorder="1" applyAlignment="1">
      <alignment horizontal="center" vertical="center"/>
    </xf>
    <xf numFmtId="0" fontId="13" fillId="2" borderId="123" xfId="0" applyFont="1" applyFill="1" applyBorder="1" applyAlignment="1">
      <alignment horizontal="center" vertical="center"/>
    </xf>
    <xf numFmtId="0" fontId="31" fillId="0" borderId="137" xfId="0" applyFont="1" applyBorder="1"/>
    <xf numFmtId="3" fontId="10" fillId="8" borderId="109" xfId="0" applyNumberFormat="1" applyFont="1" applyFill="1" applyBorder="1"/>
    <xf numFmtId="0" fontId="46" fillId="0" borderId="127" xfId="0" applyFont="1" applyBorder="1" applyAlignment="1">
      <alignment shrinkToFit="1"/>
    </xf>
    <xf numFmtId="3" fontId="10" fillId="8" borderId="138" xfId="0" applyNumberFormat="1" applyFont="1" applyFill="1" applyBorder="1"/>
    <xf numFmtId="1" fontId="25" fillId="8" borderId="104" xfId="1" applyNumberFormat="1" applyFont="1" applyFill="1" applyBorder="1" applyAlignment="1">
      <alignment vertical="center"/>
    </xf>
    <xf numFmtId="1" fontId="10" fillId="3" borderId="102" xfId="1" applyNumberFormat="1" applyFont="1" applyFill="1" applyBorder="1" applyAlignment="1">
      <alignment vertical="center"/>
    </xf>
    <xf numFmtId="0" fontId="19" fillId="3" borderId="48" xfId="0" applyFont="1" applyFill="1" applyBorder="1" applyAlignment="1">
      <alignment vertical="center"/>
    </xf>
    <xf numFmtId="0" fontId="19" fillId="3" borderId="102" xfId="0" applyFont="1" applyFill="1" applyBorder="1" applyAlignment="1">
      <alignment vertical="center"/>
    </xf>
    <xf numFmtId="1" fontId="10" fillId="0" borderId="109" xfId="1" applyNumberFormat="1" applyFont="1" applyFill="1" applyBorder="1" applyAlignment="1">
      <alignment vertical="center"/>
    </xf>
    <xf numFmtId="0" fontId="13" fillId="0" borderId="137" xfId="0" applyFont="1" applyBorder="1" applyAlignment="1">
      <alignment horizontal="center" vertical="center"/>
    </xf>
    <xf numFmtId="0" fontId="10" fillId="0" borderId="136" xfId="0" applyFont="1" applyBorder="1" applyAlignment="1">
      <alignment horizontal="center" vertical="center"/>
    </xf>
    <xf numFmtId="1" fontId="10" fillId="8" borderId="122" xfId="1" applyNumberFormat="1" applyFont="1" applyFill="1" applyBorder="1" applyAlignment="1">
      <alignment vertical="center"/>
    </xf>
    <xf numFmtId="0" fontId="19" fillId="8" borderId="122" xfId="0" applyFont="1" applyFill="1" applyBorder="1" applyAlignment="1">
      <alignment vertical="center"/>
    </xf>
    <xf numFmtId="0" fontId="13" fillId="0" borderId="136" xfId="0" applyFont="1" applyBorder="1" applyAlignment="1">
      <alignment horizontal="center" vertical="center"/>
    </xf>
    <xf numFmtId="0" fontId="13" fillId="0" borderId="139" xfId="0" applyFont="1" applyBorder="1" applyAlignment="1">
      <alignment horizontal="center" vertical="center"/>
    </xf>
    <xf numFmtId="1" fontId="10" fillId="8" borderId="136" xfId="1" applyNumberFormat="1" applyFont="1" applyFill="1" applyBorder="1" applyAlignment="1">
      <alignment vertical="center"/>
    </xf>
    <xf numFmtId="0" fontId="19" fillId="8" borderId="136" xfId="0" applyFont="1" applyFill="1" applyBorder="1" applyAlignment="1">
      <alignment vertical="center"/>
    </xf>
    <xf numFmtId="0" fontId="13" fillId="0" borderId="122" xfId="0" applyFont="1" applyBorder="1" applyAlignment="1">
      <alignment horizontal="right" wrapText="1"/>
    </xf>
    <xf numFmtId="0" fontId="13" fillId="2" borderId="137" xfId="0" applyFont="1" applyFill="1" applyBorder="1" applyAlignment="1">
      <alignment horizontal="center" vertical="center"/>
    </xf>
    <xf numFmtId="1" fontId="25" fillId="8" borderId="67" xfId="1" applyNumberFormat="1" applyFont="1" applyFill="1" applyBorder="1" applyAlignment="1">
      <alignment vertical="center"/>
    </xf>
    <xf numFmtId="0" fontId="25" fillId="0" borderId="84" xfId="0" applyFont="1" applyBorder="1" applyAlignment="1">
      <alignment vertical="center" shrinkToFit="1"/>
    </xf>
    <xf numFmtId="9" fontId="10" fillId="0" borderId="132" xfId="1" applyFont="1" applyFill="1" applyBorder="1" applyAlignment="1">
      <alignment vertical="center" shrinkToFit="1"/>
    </xf>
    <xf numFmtId="0" fontId="19" fillId="0" borderId="122" xfId="0" applyFont="1" applyBorder="1" applyAlignment="1">
      <alignment vertical="center" shrinkToFit="1"/>
    </xf>
    <xf numFmtId="9" fontId="10" fillId="0" borderId="37" xfId="1" applyFont="1" applyFill="1" applyBorder="1" applyAlignment="1">
      <alignment vertical="center" shrinkToFit="1"/>
    </xf>
    <xf numFmtId="9" fontId="10" fillId="0" borderId="141" xfId="1" applyFont="1" applyFill="1" applyBorder="1" applyAlignment="1">
      <alignment vertical="center" shrinkToFit="1"/>
    </xf>
    <xf numFmtId="0" fontId="13" fillId="0" borderId="140" xfId="0" applyFont="1" applyBorder="1" applyAlignment="1">
      <alignment vertical="center" shrinkToFit="1"/>
    </xf>
    <xf numFmtId="0" fontId="10" fillId="0" borderId="108" xfId="4" applyNumberFormat="1" applyFont="1" applyBorder="1" applyAlignment="1">
      <alignment vertical="center" shrinkToFit="1"/>
    </xf>
    <xf numFmtId="0" fontId="20" fillId="0" borderId="140" xfId="0" applyFont="1" applyBorder="1" applyAlignment="1">
      <alignment horizontal="left" vertical="center" shrinkToFit="1"/>
    </xf>
    <xf numFmtId="9" fontId="10" fillId="0" borderId="142" xfId="1" applyFont="1" applyFill="1" applyBorder="1" applyAlignment="1">
      <alignment vertical="center" shrinkToFit="1"/>
    </xf>
    <xf numFmtId="0" fontId="19" fillId="0" borderId="144" xfId="0" applyFont="1" applyBorder="1" applyAlignment="1">
      <alignment vertical="center"/>
    </xf>
    <xf numFmtId="1" fontId="10" fillId="0" borderId="146" xfId="1" applyNumberFormat="1" applyFont="1" applyFill="1" applyBorder="1" applyAlignment="1">
      <alignment vertical="center"/>
    </xf>
    <xf numFmtId="1" fontId="10" fillId="0" borderId="5" xfId="1" applyNumberFormat="1" applyFont="1" applyFill="1" applyBorder="1" applyAlignment="1">
      <alignment horizontal="center" vertical="center" shrinkToFit="1"/>
    </xf>
    <xf numFmtId="49" fontId="11" fillId="0" borderId="1" xfId="1" applyNumberFormat="1" applyFont="1" applyFill="1" applyBorder="1" applyAlignment="1">
      <alignment horizontal="center" vertical="center" shrinkToFit="1"/>
    </xf>
    <xf numFmtId="9" fontId="10" fillId="0" borderId="144" xfId="1" applyFont="1" applyFill="1" applyBorder="1" applyAlignment="1">
      <alignment vertical="center"/>
    </xf>
    <xf numFmtId="0" fontId="19" fillId="8" borderId="32" xfId="0" applyFont="1" applyFill="1" applyBorder="1" applyAlignment="1">
      <alignment vertical="center"/>
    </xf>
    <xf numFmtId="0" fontId="19" fillId="0" borderId="145" xfId="0" applyFont="1" applyBorder="1" applyAlignment="1">
      <alignment vertical="center"/>
    </xf>
    <xf numFmtId="1" fontId="50" fillId="0" borderId="36" xfId="1" applyNumberFormat="1" applyFont="1" applyFill="1" applyBorder="1" applyAlignment="1">
      <alignment vertical="center"/>
    </xf>
    <xf numFmtId="0" fontId="13" fillId="12" borderId="102" xfId="0" applyFont="1" applyFill="1" applyBorder="1" applyAlignment="1">
      <alignment horizontal="center" vertical="center"/>
    </xf>
    <xf numFmtId="0" fontId="10" fillId="0" borderId="144" xfId="0" applyFont="1" applyBorder="1" applyAlignment="1">
      <alignment horizontal="center" vertical="center"/>
    </xf>
    <xf numFmtId="0" fontId="13" fillId="0" borderId="144" xfId="0" applyFont="1" applyBorder="1" applyAlignment="1">
      <alignment horizontal="center" vertical="center"/>
    </xf>
    <xf numFmtId="1" fontId="10" fillId="0" borderId="144" xfId="1" applyNumberFormat="1" applyFont="1" applyBorder="1" applyAlignment="1">
      <alignment vertical="center"/>
    </xf>
    <xf numFmtId="1" fontId="13" fillId="0" borderId="144" xfId="0" applyNumberFormat="1" applyFont="1" applyBorder="1" applyAlignment="1">
      <alignment horizontal="center" vertical="center"/>
    </xf>
    <xf numFmtId="0" fontId="19" fillId="3" borderId="144" xfId="0" applyFont="1" applyFill="1" applyBorder="1" applyAlignment="1">
      <alignment vertical="center"/>
    </xf>
    <xf numFmtId="1" fontId="10" fillId="0" borderId="144" xfId="1" applyNumberFormat="1" applyFont="1" applyFill="1" applyBorder="1" applyAlignment="1">
      <alignment vertical="center"/>
    </xf>
    <xf numFmtId="0" fontId="13" fillId="0" borderId="147" xfId="0" applyFont="1" applyBorder="1" applyAlignment="1">
      <alignment horizontal="center" vertical="center"/>
    </xf>
    <xf numFmtId="0" fontId="19" fillId="0" borderId="146" xfId="0" applyFont="1" applyBorder="1" applyAlignment="1">
      <alignment vertical="center"/>
    </xf>
    <xf numFmtId="1" fontId="10" fillId="8" borderId="146" xfId="1" applyNumberFormat="1" applyFont="1" applyFill="1" applyBorder="1" applyAlignment="1">
      <alignment vertical="center"/>
    </xf>
    <xf numFmtId="0" fontId="13" fillId="0" borderId="146" xfId="0" applyFont="1" applyBorder="1" applyAlignment="1">
      <alignment horizontal="center" vertical="center"/>
    </xf>
    <xf numFmtId="1" fontId="13" fillId="0" borderId="146" xfId="0" applyNumberFormat="1" applyFont="1" applyBorder="1" applyAlignment="1">
      <alignment horizontal="center" vertical="center"/>
    </xf>
    <xf numFmtId="0" fontId="13" fillId="0" borderId="148" xfId="0" applyFont="1" applyBorder="1" applyAlignment="1">
      <alignment horizontal="center" vertical="center"/>
    </xf>
    <xf numFmtId="0" fontId="19" fillId="8" borderId="146" xfId="0" applyFont="1" applyFill="1" applyBorder="1" applyAlignment="1">
      <alignment vertical="center"/>
    </xf>
    <xf numFmtId="1" fontId="10" fillId="0" borderId="146" xfId="1" applyNumberFormat="1" applyFont="1" applyBorder="1" applyAlignment="1">
      <alignment vertical="center"/>
    </xf>
    <xf numFmtId="1" fontId="25" fillId="6" borderId="36" xfId="1" applyNumberFormat="1" applyFont="1" applyFill="1" applyBorder="1" applyAlignment="1">
      <alignment vertical="center"/>
    </xf>
    <xf numFmtId="1" fontId="51" fillId="0" borderId="144" xfId="0" applyNumberFormat="1" applyFont="1" applyBorder="1" applyAlignment="1">
      <alignment horizontal="center" vertical="center"/>
    </xf>
    <xf numFmtId="0" fontId="51" fillId="0" borderId="137" xfId="0" applyFont="1" applyBorder="1" applyAlignment="1">
      <alignment horizontal="center" vertical="center"/>
    </xf>
    <xf numFmtId="1" fontId="52" fillId="8" borderId="104" xfId="1" applyNumberFormat="1" applyFont="1" applyFill="1" applyBorder="1" applyAlignment="1">
      <alignment vertical="center"/>
    </xf>
    <xf numFmtId="1" fontId="52" fillId="8" borderId="144" xfId="1" applyNumberFormat="1" applyFont="1" applyFill="1" applyBorder="1" applyAlignment="1">
      <alignment vertical="center"/>
    </xf>
    <xf numFmtId="0" fontId="53" fillId="8" borderId="144" xfId="0" applyFont="1" applyFill="1" applyBorder="1" applyAlignment="1">
      <alignment vertical="center"/>
    </xf>
    <xf numFmtId="0" fontId="13" fillId="0" borderId="149" xfId="0" applyFont="1" applyBorder="1" applyAlignment="1">
      <alignment horizontal="center" vertical="center"/>
    </xf>
    <xf numFmtId="0" fontId="10" fillId="2" borderId="146" xfId="0" applyFont="1" applyFill="1" applyBorder="1" applyAlignment="1">
      <alignment horizontal="center" vertical="center"/>
    </xf>
    <xf numFmtId="0" fontId="13" fillId="2" borderId="146" xfId="0" applyFont="1" applyFill="1" applyBorder="1" applyAlignment="1">
      <alignment horizontal="center" vertical="center"/>
    </xf>
    <xf numFmtId="1" fontId="13" fillId="7" borderId="146" xfId="0" applyNumberFormat="1" applyFont="1" applyFill="1" applyBorder="1" applyAlignment="1">
      <alignment horizontal="center" vertical="center"/>
    </xf>
    <xf numFmtId="0" fontId="13" fillId="2" borderId="148" xfId="0" applyFont="1" applyFill="1" applyBorder="1" applyAlignment="1">
      <alignment horizontal="center" vertical="center"/>
    </xf>
    <xf numFmtId="0" fontId="10" fillId="2" borderId="144" xfId="0" applyFont="1" applyFill="1" applyBorder="1" applyAlignment="1">
      <alignment horizontal="center" vertical="center"/>
    </xf>
    <xf numFmtId="0" fontId="13" fillId="2" borderId="144" xfId="0" applyFont="1" applyFill="1" applyBorder="1" applyAlignment="1">
      <alignment horizontal="center" vertical="center"/>
    </xf>
    <xf numFmtId="1" fontId="13" fillId="7" borderId="144" xfId="0" applyNumberFormat="1" applyFont="1" applyFill="1" applyBorder="1" applyAlignment="1">
      <alignment horizontal="center" vertical="center"/>
    </xf>
    <xf numFmtId="0" fontId="13" fillId="0" borderId="150" xfId="0" applyFont="1" applyBorder="1" applyAlignment="1">
      <alignment horizontal="center" vertical="center"/>
    </xf>
    <xf numFmtId="0" fontId="10" fillId="3" borderId="78" xfId="0" applyFont="1" applyFill="1" applyBorder="1" applyAlignment="1">
      <alignment vertical="center" shrinkToFit="1"/>
    </xf>
    <xf numFmtId="0" fontId="30" fillId="3" borderId="50" xfId="0" applyFont="1" applyFill="1" applyBorder="1" applyAlignment="1">
      <alignment vertical="center" shrinkToFit="1"/>
    </xf>
    <xf numFmtId="0" fontId="10" fillId="3" borderId="88" xfId="0" applyFont="1" applyFill="1" applyBorder="1" applyAlignment="1">
      <alignment vertical="center" shrinkToFit="1"/>
    </xf>
    <xf numFmtId="0" fontId="30" fillId="3" borderId="52" xfId="0" applyFont="1" applyFill="1" applyBorder="1" applyAlignment="1">
      <alignment vertical="center" shrinkToFit="1"/>
    </xf>
    <xf numFmtId="0" fontId="10" fillId="3" borderId="86" xfId="0" applyFont="1" applyFill="1" applyBorder="1" applyAlignment="1">
      <alignment vertical="center" shrinkToFit="1"/>
    </xf>
    <xf numFmtId="0" fontId="13" fillId="0" borderId="151" xfId="0" applyFont="1" applyBorder="1" applyAlignment="1">
      <alignment vertical="center" shrinkToFit="1"/>
    </xf>
    <xf numFmtId="0" fontId="40" fillId="0" borderId="151" xfId="0" applyFont="1" applyBorder="1" applyAlignment="1">
      <alignment vertical="center" shrinkToFit="1"/>
    </xf>
    <xf numFmtId="0" fontId="13" fillId="0" borderId="152" xfId="0" applyFont="1" applyBorder="1" applyAlignment="1">
      <alignment vertical="center" shrinkToFit="1"/>
    </xf>
    <xf numFmtId="0" fontId="10" fillId="0" borderId="131" xfId="0" applyFont="1" applyBorder="1" applyAlignment="1">
      <alignment vertical="center" shrinkToFit="1"/>
    </xf>
    <xf numFmtId="9" fontId="10" fillId="0" borderId="153" xfId="1" applyFont="1" applyFill="1" applyBorder="1" applyAlignment="1">
      <alignment vertical="center" shrinkToFit="1"/>
    </xf>
    <xf numFmtId="0" fontId="0" fillId="0" borderId="143" xfId="0" applyBorder="1"/>
    <xf numFmtId="0" fontId="26" fillId="0" borderId="144" xfId="0" applyFont="1" applyBorder="1"/>
    <xf numFmtId="4" fontId="0" fillId="0" borderId="143" xfId="0" applyNumberFormat="1" applyBorder="1"/>
    <xf numFmtId="49" fontId="0" fillId="0" borderId="143" xfId="0" applyNumberFormat="1" applyBorder="1" applyAlignment="1">
      <alignment horizontal="center"/>
    </xf>
    <xf numFmtId="4" fontId="0" fillId="0" borderId="143" xfId="0" applyNumberFormat="1" applyBorder="1" applyAlignment="1">
      <alignment horizontal="left"/>
    </xf>
    <xf numFmtId="14" fontId="0" fillId="0" borderId="143" xfId="0" applyNumberFormat="1" applyBorder="1"/>
    <xf numFmtId="0" fontId="13" fillId="11" borderId="0" xfId="0" applyFont="1" applyFill="1" applyAlignment="1">
      <alignment vertical="center"/>
    </xf>
    <xf numFmtId="0" fontId="54" fillId="0" borderId="16" xfId="0" applyFont="1" applyBorder="1" applyAlignment="1">
      <alignment vertical="center" shrinkToFit="1"/>
    </xf>
    <xf numFmtId="1" fontId="10" fillId="8" borderId="144" xfId="1" applyNumberFormat="1" applyFont="1" applyFill="1" applyBorder="1" applyAlignment="1">
      <alignment vertical="center"/>
    </xf>
    <xf numFmtId="0" fontId="19" fillId="8" borderId="144" xfId="0" applyFont="1" applyFill="1" applyBorder="1" applyAlignment="1">
      <alignment vertical="center"/>
    </xf>
    <xf numFmtId="1" fontId="55" fillId="8" borderId="36" xfId="1" applyNumberFormat="1" applyFont="1" applyFill="1" applyBorder="1" applyAlignment="1">
      <alignment vertical="center"/>
    </xf>
    <xf numFmtId="1" fontId="55" fillId="0" borderId="36" xfId="1" applyNumberFormat="1" applyFont="1" applyFill="1" applyBorder="1" applyAlignment="1">
      <alignment vertical="center"/>
    </xf>
    <xf numFmtId="0" fontId="54" fillId="0" borderId="48" xfId="0" applyFont="1" applyBorder="1" applyAlignment="1">
      <alignment vertical="center"/>
    </xf>
    <xf numFmtId="1" fontId="55" fillId="0" borderId="121" xfId="1" applyNumberFormat="1" applyFont="1" applyFill="1" applyBorder="1" applyAlignment="1">
      <alignment vertical="center"/>
    </xf>
    <xf numFmtId="1" fontId="55" fillId="8" borderId="104" xfId="1" applyNumberFormat="1" applyFont="1" applyFill="1" applyBorder="1" applyAlignment="1">
      <alignment vertical="center"/>
    </xf>
    <xf numFmtId="0" fontId="13" fillId="0" borderId="155" xfId="0" applyFont="1" applyBorder="1" applyAlignment="1">
      <alignment horizontal="center" vertical="center"/>
    </xf>
    <xf numFmtId="0" fontId="54" fillId="0" borderId="94" xfId="0" applyFont="1" applyBorder="1" applyAlignment="1">
      <alignment vertical="center"/>
    </xf>
    <xf numFmtId="49" fontId="10" fillId="0" borderId="154" xfId="0" applyNumberFormat="1" applyFont="1" applyBorder="1" applyAlignment="1">
      <alignment horizontal="center" vertical="center"/>
    </xf>
    <xf numFmtId="0" fontId="54" fillId="8" borderId="144" xfId="0" applyFont="1" applyFill="1" applyBorder="1" applyAlignment="1">
      <alignment vertical="center"/>
    </xf>
    <xf numFmtId="9" fontId="56" fillId="0" borderId="144" xfId="1" applyFont="1" applyFill="1" applyBorder="1" applyAlignment="1">
      <alignment vertical="center"/>
    </xf>
    <xf numFmtId="0" fontId="10" fillId="0" borderId="154" xfId="0" applyFont="1" applyBorder="1" applyAlignment="1">
      <alignment horizontal="center" vertical="center"/>
    </xf>
    <xf numFmtId="0" fontId="13" fillId="0" borderId="154" xfId="0" applyFont="1" applyBorder="1" applyAlignment="1">
      <alignment horizontal="center" vertical="center"/>
    </xf>
    <xf numFmtId="1" fontId="13" fillId="0" borderId="154" xfId="0" applyNumberFormat="1" applyFont="1" applyBorder="1" applyAlignment="1">
      <alignment horizontal="center" vertical="center"/>
    </xf>
    <xf numFmtId="0" fontId="13" fillId="0" borderId="156" xfId="0" applyFont="1" applyBorder="1" applyAlignment="1">
      <alignment horizontal="center" vertical="center"/>
    </xf>
    <xf numFmtId="1" fontId="10" fillId="0" borderId="154" xfId="1" applyNumberFormat="1" applyFont="1" applyBorder="1" applyAlignment="1">
      <alignment vertical="center"/>
    </xf>
    <xf numFmtId="0" fontId="54" fillId="0" borderId="154" xfId="0" applyFont="1" applyBorder="1" applyAlignment="1">
      <alignment vertical="center"/>
    </xf>
    <xf numFmtId="0" fontId="55" fillId="3" borderId="78" xfId="0" applyFont="1" applyFill="1" applyBorder="1" applyAlignment="1">
      <alignment vertical="center" shrinkToFit="1"/>
    </xf>
    <xf numFmtId="0" fontId="55" fillId="0" borderId="36" xfId="0" applyFont="1" applyBorder="1" applyAlignment="1">
      <alignment vertical="center" shrinkToFit="1"/>
    </xf>
    <xf numFmtId="0" fontId="25" fillId="0" borderId="104" xfId="0" applyFont="1" applyBorder="1" applyAlignment="1">
      <alignment vertical="center" shrinkToFit="1"/>
    </xf>
    <xf numFmtId="0" fontId="25" fillId="0" borderId="81" xfId="0" applyFont="1" applyBorder="1" applyAlignment="1">
      <alignment vertical="center" shrinkToFit="1"/>
    </xf>
    <xf numFmtId="0" fontId="55" fillId="0" borderId="82" xfId="0" applyFont="1" applyBorder="1" applyAlignment="1">
      <alignment vertical="center" shrinkToFit="1"/>
    </xf>
    <xf numFmtId="0" fontId="55" fillId="0" borderId="84" xfId="0" applyFont="1" applyBorder="1" applyAlignment="1">
      <alignment vertical="center" shrinkToFit="1"/>
    </xf>
    <xf numFmtId="0" fontId="10" fillId="0" borderId="157" xfId="0" applyFont="1" applyBorder="1" applyAlignment="1">
      <alignment vertical="center" shrinkToFit="1"/>
    </xf>
    <xf numFmtId="9" fontId="10" fillId="0" borderId="158" xfId="1" applyFont="1" applyFill="1" applyBorder="1" applyAlignment="1">
      <alignment vertical="center" shrinkToFit="1"/>
    </xf>
    <xf numFmtId="0" fontId="13" fillId="0" borderId="144" xfId="0" applyFont="1" applyBorder="1" applyAlignment="1">
      <alignment vertical="center" shrinkToFit="1"/>
    </xf>
    <xf numFmtId="0" fontId="25" fillId="0" borderId="83" xfId="0" applyFont="1" applyBorder="1" applyAlignment="1">
      <alignment vertical="center" shrinkToFit="1"/>
    </xf>
    <xf numFmtId="0" fontId="55" fillId="0" borderId="85" xfId="0" applyFont="1" applyBorder="1" applyAlignment="1">
      <alignment vertical="center" shrinkToFit="1"/>
    </xf>
    <xf numFmtId="0" fontId="55" fillId="0" borderId="157" xfId="0" applyFont="1" applyBorder="1" applyAlignment="1">
      <alignment vertical="center" shrinkToFit="1"/>
    </xf>
    <xf numFmtId="0" fontId="10" fillId="0" borderId="144" xfId="0" applyFont="1" applyBorder="1" applyAlignment="1">
      <alignment vertical="center" shrinkToFit="1"/>
    </xf>
    <xf numFmtId="0" fontId="54" fillId="0" borderId="144" xfId="0" applyFont="1" applyBorder="1" applyAlignment="1">
      <alignment vertical="center" shrinkToFit="1"/>
    </xf>
    <xf numFmtId="0" fontId="54" fillId="0" borderId="127" xfId="0" applyFont="1" applyBorder="1" applyAlignment="1">
      <alignment vertical="center" shrinkToFit="1"/>
    </xf>
    <xf numFmtId="0" fontId="54" fillId="0" borderId="52" xfId="0" applyFont="1" applyBorder="1" applyAlignment="1">
      <alignment vertical="center" shrinkToFit="1"/>
    </xf>
    <xf numFmtId="9" fontId="56" fillId="0" borderId="87" xfId="1" applyFont="1" applyFill="1" applyBorder="1" applyAlignment="1">
      <alignment vertical="center" shrinkToFit="1"/>
    </xf>
    <xf numFmtId="0" fontId="54" fillId="8" borderId="94" xfId="0" applyFont="1" applyFill="1" applyBorder="1" applyAlignment="1">
      <alignment vertical="center"/>
    </xf>
    <xf numFmtId="1" fontId="10" fillId="0" borderId="95" xfId="1" applyNumberFormat="1" applyFont="1" applyFill="1" applyBorder="1" applyAlignment="1">
      <alignment vertical="center"/>
    </xf>
    <xf numFmtId="0" fontId="19" fillId="0" borderId="95" xfId="0" applyFont="1" applyBorder="1" applyAlignment="1">
      <alignment vertical="center"/>
    </xf>
    <xf numFmtId="1" fontId="10" fillId="0" borderId="136" xfId="1" applyNumberFormat="1" applyFont="1" applyFill="1" applyBorder="1" applyAlignment="1">
      <alignment vertical="center"/>
    </xf>
    <xf numFmtId="0" fontId="19" fillId="0" borderId="45" xfId="0" applyFont="1" applyBorder="1" applyAlignment="1">
      <alignment vertical="center"/>
    </xf>
    <xf numFmtId="1" fontId="10" fillId="0" borderId="109" xfId="1" applyNumberFormat="1" applyFont="1" applyBorder="1" applyAlignment="1">
      <alignment vertical="center"/>
    </xf>
    <xf numFmtId="1" fontId="10" fillId="0" borderId="159" xfId="1" applyNumberFormat="1" applyFont="1" applyBorder="1" applyAlignment="1">
      <alignment vertical="center"/>
    </xf>
    <xf numFmtId="0" fontId="13" fillId="0" borderId="160" xfId="0" applyFont="1" applyBorder="1" applyAlignment="1">
      <alignment horizontal="center" vertical="center"/>
    </xf>
    <xf numFmtId="1" fontId="55" fillId="0" borderId="104" xfId="1" applyNumberFormat="1" applyFont="1" applyFill="1" applyBorder="1" applyAlignment="1">
      <alignment vertical="center"/>
    </xf>
    <xf numFmtId="1" fontId="10" fillId="0" borderId="161" xfId="1" applyNumberFormat="1" applyFont="1" applyFill="1" applyBorder="1" applyAlignment="1">
      <alignment vertical="center"/>
    </xf>
    <xf numFmtId="9" fontId="10" fillId="0" borderId="161" xfId="1" applyFont="1" applyFill="1" applyBorder="1" applyAlignment="1">
      <alignment vertical="center"/>
    </xf>
    <xf numFmtId="0" fontId="19" fillId="0" borderId="161" xfId="0" applyFont="1" applyBorder="1" applyAlignment="1">
      <alignment vertical="center"/>
    </xf>
    <xf numFmtId="9" fontId="10" fillId="0" borderId="94" xfId="1" applyFont="1" applyFill="1" applyBorder="1" applyAlignment="1">
      <alignment vertical="center"/>
    </xf>
    <xf numFmtId="9" fontId="10" fillId="0" borderId="162" xfId="1" applyFont="1" applyFill="1" applyBorder="1" applyAlignment="1">
      <alignment vertical="center"/>
    </xf>
    <xf numFmtId="1" fontId="10" fillId="0" borderId="108" xfId="1" applyNumberFormat="1" applyFont="1" applyFill="1" applyBorder="1" applyAlignment="1">
      <alignment vertical="center"/>
    </xf>
    <xf numFmtId="1" fontId="10" fillId="0" borderId="163" xfId="1" applyNumberFormat="1" applyFont="1" applyFill="1" applyBorder="1" applyAlignment="1">
      <alignment vertical="center"/>
    </xf>
    <xf numFmtId="9" fontId="10" fillId="0" borderId="154" xfId="1" applyFont="1" applyFill="1" applyBorder="1" applyAlignment="1">
      <alignment vertical="center"/>
    </xf>
    <xf numFmtId="0" fontId="10" fillId="0" borderId="161" xfId="0" applyFont="1" applyBorder="1" applyAlignment="1">
      <alignment horizontal="center" vertical="center"/>
    </xf>
    <xf numFmtId="0" fontId="10" fillId="0" borderId="161" xfId="0" applyFont="1" applyBorder="1" applyAlignment="1">
      <alignment horizontal="left" vertical="center"/>
    </xf>
    <xf numFmtId="1" fontId="13" fillId="0" borderId="161" xfId="0" applyNumberFormat="1" applyFont="1" applyBorder="1" applyAlignment="1">
      <alignment horizontal="center" vertical="center"/>
    </xf>
    <xf numFmtId="0" fontId="13" fillId="0" borderId="161" xfId="0" applyFont="1" applyBorder="1" applyAlignment="1">
      <alignment horizontal="center" vertical="center"/>
    </xf>
    <xf numFmtId="0" fontId="54" fillId="0" borderId="161" xfId="0" applyFont="1" applyBorder="1" applyAlignment="1">
      <alignment vertical="center"/>
    </xf>
    <xf numFmtId="0" fontId="13" fillId="0" borderId="164" xfId="0" applyFont="1" applyBorder="1" applyAlignment="1">
      <alignment horizontal="center" vertical="center"/>
    </xf>
    <xf numFmtId="1" fontId="10" fillId="0" borderId="132" xfId="1" applyNumberFormat="1" applyFont="1" applyFill="1" applyBorder="1" applyAlignment="1">
      <alignment vertical="center"/>
    </xf>
    <xf numFmtId="1" fontId="25" fillId="0" borderId="132" xfId="1" applyNumberFormat="1" applyFont="1" applyFill="1" applyBorder="1" applyAlignment="1">
      <alignment vertical="center"/>
    </xf>
    <xf numFmtId="1" fontId="55" fillId="0" borderId="67" xfId="1" applyNumberFormat="1" applyFont="1" applyFill="1" applyBorder="1" applyAlignment="1">
      <alignment vertical="center"/>
    </xf>
    <xf numFmtId="0" fontId="54" fillId="0" borderId="0" xfId="0" applyFont="1" applyAlignment="1">
      <alignment vertical="center"/>
    </xf>
    <xf numFmtId="1" fontId="10" fillId="0" borderId="13" xfId="1" applyNumberFormat="1" applyFont="1" applyFill="1" applyBorder="1" applyAlignment="1">
      <alignment vertical="center"/>
    </xf>
    <xf numFmtId="1" fontId="10" fillId="11" borderId="48" xfId="1" applyNumberFormat="1" applyFont="1" applyFill="1" applyBorder="1" applyAlignment="1">
      <alignment vertical="center"/>
    </xf>
    <xf numFmtId="0" fontId="31" fillId="0" borderId="160" xfId="0" applyFont="1" applyBorder="1"/>
    <xf numFmtId="3" fontId="10" fillId="8" borderId="165" xfId="0" applyNumberFormat="1" applyFont="1" applyFill="1" applyBorder="1"/>
    <xf numFmtId="0" fontId="46" fillId="0" borderId="166" xfId="0" applyFont="1" applyBorder="1" applyAlignment="1">
      <alignment shrinkToFit="1"/>
    </xf>
    <xf numFmtId="0" fontId="6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left" vertical="center" shrinkToFit="1"/>
    </xf>
    <xf numFmtId="0" fontId="10" fillId="0" borderId="25" xfId="0" applyFont="1" applyBorder="1" applyAlignment="1">
      <alignment horizontal="left" vertical="center" shrinkToFit="1"/>
    </xf>
  </cellXfs>
  <cellStyles count="5">
    <cellStyle name="Čárka" xfId="4" builtinId="3"/>
    <cellStyle name="Hyperlink" xfId="3" xr:uid="{00000000-0005-0000-0000-000000000000}"/>
    <cellStyle name="Normální" xfId="0" builtinId="0"/>
    <cellStyle name="Normální 2" xfId="2" xr:uid="{00000000-0005-0000-0000-000002000000}"/>
    <cellStyle name="Procenta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D5B4"/>
      <color rgb="FF76BE85"/>
      <color rgb="FFFFFF00"/>
      <color rgb="FFFF99FF"/>
      <color rgb="FFFFCC99"/>
      <color rgb="FFFF7C80"/>
      <color rgb="FF92CDDC"/>
      <color rgb="FF000000"/>
      <color rgb="FFB1A0C7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 Papajanovský" id="{82F4ADD8-3E24-4153-B21B-876EA547397F}" userId="S::j.papajanovsky@ceska-kamenice.cz::59fa977e-49a9-4f64-9a26-fa982c138849" providerId="AD"/>
</personList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" dT="2023-11-26T20:24:01.01" personId="{82F4ADD8-3E24-4153-B21B-876EA547397F}" id="{3FADB900-3E80-4311-B0BB-89318AF1D4F2}">
    <text>Upřesní J. Volfová</text>
  </threadedComment>
  <threadedComment ref="S10" dT="2023-11-26T20:24:01.01" personId="{82F4ADD8-3E24-4153-B21B-876EA547397F}" id="{F1C5D04C-00CD-4705-ACB1-DC49E993E233}">
    <text>Upřesní J. Volfová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zoomScale="150" zoomScaleNormal="150" workbookViewId="0">
      <selection activeCell="C6" sqref="C6"/>
    </sheetView>
  </sheetViews>
  <sheetFormatPr defaultColWidth="8.6640625" defaultRowHeight="12.75" customHeight="1" x14ac:dyDescent="0.25"/>
  <cols>
    <col min="1" max="1" width="18.109375" customWidth="1"/>
    <col min="2" max="4" width="18.44140625" customWidth="1"/>
    <col min="5" max="5" width="51.109375" customWidth="1"/>
    <col min="7" max="7" width="10" customWidth="1"/>
    <col min="15" max="15" width="20.44140625" customWidth="1"/>
    <col min="16" max="16" width="12.6640625" customWidth="1"/>
    <col min="17" max="17" width="13.44140625" customWidth="1"/>
    <col min="18" max="18" width="14.44140625" customWidth="1"/>
    <col min="19" max="19" width="28.44140625" customWidth="1"/>
  </cols>
  <sheetData>
    <row r="1" spans="1:21" ht="19.8" thickBot="1" x14ac:dyDescent="0.3">
      <c r="A1" s="667" t="s">
        <v>0</v>
      </c>
      <c r="B1" s="667"/>
      <c r="C1" s="667"/>
      <c r="D1" s="667"/>
      <c r="E1" s="667"/>
      <c r="F1" s="2"/>
      <c r="G1" s="2"/>
      <c r="H1" s="2"/>
      <c r="I1" s="2"/>
      <c r="J1" s="2"/>
      <c r="O1" s="668"/>
      <c r="P1" s="668"/>
      <c r="Q1" s="668"/>
      <c r="R1" s="668"/>
      <c r="S1" s="668"/>
      <c r="T1" s="2"/>
      <c r="U1" s="2"/>
    </row>
    <row r="2" spans="1:21" ht="16.8" x14ac:dyDescent="0.45">
      <c r="A2" s="13"/>
      <c r="B2" s="336">
        <v>2025</v>
      </c>
      <c r="C2" s="337">
        <v>2025</v>
      </c>
      <c r="D2" s="338">
        <v>2025</v>
      </c>
      <c r="E2" s="13"/>
      <c r="O2" s="326"/>
      <c r="P2" s="327"/>
      <c r="Q2" s="327"/>
      <c r="R2" s="327"/>
      <c r="S2" s="326"/>
    </row>
    <row r="3" spans="1:21" ht="17.399999999999999" thickBot="1" x14ac:dyDescent="0.5">
      <c r="A3" s="13"/>
      <c r="B3" s="339" t="s">
        <v>27</v>
      </c>
      <c r="C3" s="340" t="s">
        <v>1</v>
      </c>
      <c r="D3" s="341" t="s">
        <v>293</v>
      </c>
      <c r="E3" s="13"/>
      <c r="O3" s="326"/>
      <c r="P3" s="328"/>
      <c r="Q3" s="328"/>
      <c r="R3" s="328"/>
      <c r="S3" s="326"/>
    </row>
    <row r="4" spans="1:21" ht="12.75" customHeight="1" x14ac:dyDescent="0.45">
      <c r="A4" s="13"/>
      <c r="B4" s="13"/>
      <c r="C4" s="13"/>
      <c r="D4" s="13"/>
      <c r="E4" s="13"/>
      <c r="O4" s="326"/>
      <c r="P4" s="326"/>
      <c r="Q4" s="326"/>
      <c r="R4" s="326"/>
      <c r="S4" s="326"/>
    </row>
    <row r="5" spans="1:21" ht="16.8" x14ac:dyDescent="0.45">
      <c r="A5" s="342" t="s">
        <v>2</v>
      </c>
      <c r="B5" s="343">
        <f>'Příjmy 2025'!E145</f>
        <v>217934.5</v>
      </c>
      <c r="C5" s="343">
        <f>'Příjmy 2025'!F145</f>
        <v>278789.5</v>
      </c>
      <c r="D5" s="343">
        <f>'Příjmy 2025'!G145</f>
        <v>280838.5</v>
      </c>
      <c r="E5" s="13"/>
      <c r="O5" s="329"/>
      <c r="P5" s="330"/>
      <c r="Q5" s="330"/>
      <c r="R5" s="330"/>
      <c r="S5" s="326"/>
    </row>
    <row r="6" spans="1:21" ht="17.399999999999999" thickBot="1" x14ac:dyDescent="0.5">
      <c r="A6" s="342" t="s">
        <v>3</v>
      </c>
      <c r="B6" s="344">
        <f>'Výdaje 2025'!E263</f>
        <v>203840</v>
      </c>
      <c r="C6" s="344">
        <f>'Výdaje 2025'!F263</f>
        <v>379735</v>
      </c>
      <c r="D6" s="344">
        <f>'Výdaje 2025'!G263</f>
        <v>311129</v>
      </c>
      <c r="E6" s="13"/>
      <c r="O6" s="329"/>
      <c r="P6" s="330"/>
      <c r="Q6" s="330"/>
      <c r="R6" s="330"/>
      <c r="S6" s="326"/>
    </row>
    <row r="7" spans="1:21" ht="17.399999999999999" thickTop="1" x14ac:dyDescent="0.45">
      <c r="A7" s="342" t="s">
        <v>4</v>
      </c>
      <c r="B7" s="345">
        <f>B5-B6</f>
        <v>14094.5</v>
      </c>
      <c r="C7" s="345">
        <f>C5-C6</f>
        <v>-100945.5</v>
      </c>
      <c r="D7" s="345">
        <f>D5-D6</f>
        <v>-30290.5</v>
      </c>
      <c r="E7" s="13"/>
      <c r="O7" s="329"/>
      <c r="P7" s="331"/>
      <c r="R7" s="331"/>
      <c r="S7" s="326"/>
    </row>
    <row r="8" spans="1:21" ht="16.8" x14ac:dyDescent="0.45">
      <c r="A8" s="13"/>
      <c r="B8" s="346"/>
      <c r="C8" s="346"/>
      <c r="D8" s="346"/>
      <c r="E8" s="13"/>
      <c r="O8" s="326"/>
      <c r="P8" s="332"/>
      <c r="Q8" s="332"/>
      <c r="R8" s="332"/>
      <c r="S8" s="326"/>
    </row>
    <row r="9" spans="1:21" ht="16.8" x14ac:dyDescent="0.45">
      <c r="A9" s="347" t="s">
        <v>5</v>
      </c>
      <c r="B9" s="348"/>
      <c r="C9" s="348"/>
      <c r="D9" s="348"/>
      <c r="E9" s="349"/>
      <c r="G9" s="1"/>
      <c r="O9" s="329"/>
      <c r="P9" s="332"/>
      <c r="Q9" s="332"/>
      <c r="R9" s="332"/>
      <c r="S9" s="326"/>
      <c r="U9" s="1"/>
    </row>
    <row r="10" spans="1:21" ht="16.8" x14ac:dyDescent="0.45">
      <c r="A10" s="350">
        <v>8115</v>
      </c>
      <c r="B10" s="351">
        <v>4503</v>
      </c>
      <c r="C10" s="352">
        <v>6367</v>
      </c>
      <c r="D10" s="351">
        <v>-1414</v>
      </c>
      <c r="E10" s="353" t="s">
        <v>6</v>
      </c>
      <c r="F10" s="21"/>
      <c r="G10" s="5"/>
      <c r="H10" s="5"/>
      <c r="O10" s="333"/>
      <c r="P10" s="330"/>
      <c r="Q10" s="330"/>
      <c r="R10" s="330"/>
      <c r="S10" s="334"/>
      <c r="T10" s="21"/>
      <c r="U10" s="5"/>
    </row>
    <row r="11" spans="1:21" ht="16.8" x14ac:dyDescent="0.45">
      <c r="A11" s="350">
        <v>8115</v>
      </c>
      <c r="B11" s="354">
        <v>365</v>
      </c>
      <c r="C11" s="355">
        <v>365</v>
      </c>
      <c r="D11" s="354">
        <v>-93</v>
      </c>
      <c r="E11" s="353" t="s">
        <v>7</v>
      </c>
      <c r="G11" s="5"/>
      <c r="H11" s="5"/>
      <c r="O11" s="333"/>
      <c r="P11" s="331"/>
      <c r="Q11" s="331"/>
      <c r="R11" s="331"/>
      <c r="S11" s="334"/>
      <c r="U11" s="5"/>
    </row>
    <row r="12" spans="1:21" ht="16.8" x14ac:dyDescent="0.45">
      <c r="A12" s="350">
        <v>8123</v>
      </c>
      <c r="B12" s="354">
        <v>10000</v>
      </c>
      <c r="C12" s="474">
        <v>10000</v>
      </c>
      <c r="D12" s="354">
        <v>8481</v>
      </c>
      <c r="E12" s="357" t="s">
        <v>8</v>
      </c>
      <c r="G12" s="5"/>
      <c r="H12" s="5"/>
      <c r="O12" s="333"/>
      <c r="P12" s="331"/>
      <c r="Q12" s="331"/>
      <c r="R12" s="331"/>
      <c r="S12" s="334"/>
      <c r="U12" s="5"/>
    </row>
    <row r="13" spans="1:21" ht="16.8" x14ac:dyDescent="0.45">
      <c r="A13" s="515">
        <v>8123</v>
      </c>
      <c r="B13" s="516"/>
      <c r="C13" s="518">
        <v>78600</v>
      </c>
      <c r="D13" s="516">
        <v>29776</v>
      </c>
      <c r="E13" s="517" t="s">
        <v>369</v>
      </c>
      <c r="G13" s="5"/>
      <c r="H13" s="5"/>
      <c r="O13" s="333"/>
      <c r="P13" s="331"/>
      <c r="Q13" s="331"/>
      <c r="R13" s="331"/>
      <c r="S13" s="334"/>
      <c r="U13" s="5"/>
    </row>
    <row r="14" spans="1:21" ht="16.8" x14ac:dyDescent="0.45">
      <c r="A14" s="664">
        <v>8124</v>
      </c>
      <c r="B14" s="516"/>
      <c r="C14" s="665">
        <v>-1565</v>
      </c>
      <c r="D14" s="516">
        <v>-1565</v>
      </c>
      <c r="E14" s="666" t="s">
        <v>463</v>
      </c>
      <c r="G14" s="5"/>
      <c r="H14" s="5"/>
      <c r="O14" s="333"/>
      <c r="P14" s="331"/>
      <c r="Q14" s="331"/>
      <c r="R14" s="331"/>
      <c r="S14" s="334"/>
      <c r="U14" s="5"/>
    </row>
    <row r="15" spans="1:21" ht="16.8" x14ac:dyDescent="0.45">
      <c r="A15" s="350">
        <v>8124</v>
      </c>
      <c r="B15" s="354">
        <v>-10000</v>
      </c>
      <c r="C15" s="356">
        <v>-4131</v>
      </c>
      <c r="D15" s="354">
        <v>-4131</v>
      </c>
      <c r="E15" s="357" t="s">
        <v>9</v>
      </c>
      <c r="G15" s="5"/>
      <c r="H15" s="5"/>
      <c r="O15" s="333"/>
      <c r="P15" s="331"/>
      <c r="Q15" s="331"/>
      <c r="R15" s="331"/>
      <c r="S15" s="334"/>
      <c r="U15" s="5"/>
    </row>
    <row r="16" spans="1:21" ht="16.8" x14ac:dyDescent="0.45">
      <c r="A16" s="350">
        <v>8123</v>
      </c>
      <c r="B16" s="354">
        <v>12000</v>
      </c>
      <c r="C16" s="475">
        <v>884</v>
      </c>
      <c r="D16" s="354">
        <v>884</v>
      </c>
      <c r="E16" s="357" t="s">
        <v>10</v>
      </c>
      <c r="G16" s="5"/>
      <c r="H16" s="5"/>
      <c r="O16" s="333"/>
      <c r="P16" s="331"/>
      <c r="Q16" s="331"/>
      <c r="R16" s="331"/>
      <c r="S16" s="334"/>
      <c r="U16" s="5"/>
    </row>
    <row r="17" spans="1:21" ht="16.8" x14ac:dyDescent="0.45">
      <c r="A17" s="350">
        <v>8124</v>
      </c>
      <c r="B17" s="354">
        <v>-5000</v>
      </c>
      <c r="C17" s="475">
        <v>0</v>
      </c>
      <c r="D17" s="354">
        <v>0</v>
      </c>
      <c r="E17" s="357" t="s">
        <v>11</v>
      </c>
      <c r="G17" s="5"/>
      <c r="H17" s="5"/>
      <c r="O17" s="333"/>
      <c r="P17" s="331"/>
      <c r="Q17" s="331"/>
      <c r="R17" s="331"/>
      <c r="S17" s="334"/>
      <c r="U17" s="5"/>
    </row>
    <row r="18" spans="1:21" ht="16.8" x14ac:dyDescent="0.45">
      <c r="A18" s="350">
        <v>8123</v>
      </c>
      <c r="B18" s="354">
        <v>17500</v>
      </c>
      <c r="C18" s="475">
        <v>18231</v>
      </c>
      <c r="D18" s="354">
        <v>18231</v>
      </c>
      <c r="E18" s="357" t="s">
        <v>12</v>
      </c>
      <c r="G18" s="5"/>
      <c r="H18" s="5"/>
      <c r="O18" s="333"/>
      <c r="P18" s="331"/>
      <c r="Q18" s="331"/>
      <c r="R18" s="331"/>
      <c r="S18" s="334"/>
      <c r="U18" s="5"/>
    </row>
    <row r="19" spans="1:21" ht="16.8" x14ac:dyDescent="0.45">
      <c r="A19" s="350">
        <v>8124</v>
      </c>
      <c r="B19" s="354">
        <v>-2435</v>
      </c>
      <c r="C19" s="356">
        <v>-2435</v>
      </c>
      <c r="D19" s="354">
        <v>-2292</v>
      </c>
      <c r="E19" s="357" t="s">
        <v>13</v>
      </c>
      <c r="F19" t="s">
        <v>14</v>
      </c>
      <c r="G19" s="5"/>
      <c r="H19" s="5"/>
      <c r="O19" s="333"/>
      <c r="P19" s="331"/>
      <c r="Q19" s="331"/>
      <c r="R19" s="331"/>
      <c r="S19" s="334"/>
      <c r="U19" s="5"/>
    </row>
    <row r="20" spans="1:21" ht="16.8" x14ac:dyDescent="0.45">
      <c r="A20" s="350">
        <v>8124</v>
      </c>
      <c r="B20" s="354">
        <v>-25981</v>
      </c>
      <c r="C20" s="475">
        <v>-1994</v>
      </c>
      <c r="D20" s="354">
        <v>0</v>
      </c>
      <c r="E20" s="357" t="s">
        <v>15</v>
      </c>
      <c r="G20" s="5"/>
      <c r="H20" s="5"/>
      <c r="O20" s="333"/>
      <c r="P20" s="331"/>
      <c r="Q20" s="331"/>
      <c r="R20" s="331"/>
      <c r="S20" s="334"/>
      <c r="U20" s="5"/>
    </row>
    <row r="21" spans="1:21" ht="16.8" x14ac:dyDescent="0.45">
      <c r="A21" s="350">
        <v>8124</v>
      </c>
      <c r="B21" s="354">
        <v>-454</v>
      </c>
      <c r="C21" s="356">
        <v>-454</v>
      </c>
      <c r="D21" s="354">
        <v>-454</v>
      </c>
      <c r="E21" s="357" t="s">
        <v>16</v>
      </c>
      <c r="G21" s="5"/>
      <c r="H21" s="5"/>
      <c r="K21" s="3"/>
      <c r="L21" s="3"/>
      <c r="M21" s="4"/>
      <c r="O21" s="333"/>
      <c r="P21" s="331"/>
      <c r="Q21" s="331"/>
      <c r="R21" s="331"/>
      <c r="S21" s="334"/>
      <c r="U21" s="5"/>
    </row>
    <row r="22" spans="1:21" ht="16.8" x14ac:dyDescent="0.45">
      <c r="A22" s="350">
        <v>8124</v>
      </c>
      <c r="B22" s="351">
        <v>-605</v>
      </c>
      <c r="C22" s="358">
        <v>-605</v>
      </c>
      <c r="D22" s="351">
        <v>-605</v>
      </c>
      <c r="E22" s="359" t="s">
        <v>17</v>
      </c>
      <c r="G22" s="5"/>
      <c r="H22" s="5"/>
      <c r="K22" s="3"/>
      <c r="L22" s="3"/>
      <c r="M22" s="4"/>
      <c r="O22" s="333"/>
      <c r="P22" s="330"/>
      <c r="Q22" s="330"/>
      <c r="R22" s="330"/>
      <c r="S22" s="335"/>
      <c r="U22" s="5"/>
    </row>
    <row r="23" spans="1:21" ht="16.8" x14ac:dyDescent="0.45">
      <c r="A23" s="360">
        <v>8124</v>
      </c>
      <c r="B23" s="351">
        <v>-283</v>
      </c>
      <c r="C23" s="361">
        <v>-283</v>
      </c>
      <c r="D23" s="351">
        <v>-283</v>
      </c>
      <c r="E23" s="359" t="s">
        <v>18</v>
      </c>
      <c r="G23" s="5"/>
      <c r="H23" s="5"/>
      <c r="O23" s="333"/>
      <c r="P23" s="330"/>
      <c r="Q23" s="330"/>
      <c r="R23" s="330"/>
      <c r="S23" s="335"/>
      <c r="U23" s="5"/>
    </row>
    <row r="24" spans="1:21" ht="16.8" x14ac:dyDescent="0.45">
      <c r="A24" s="350">
        <v>8124</v>
      </c>
      <c r="B24" s="351">
        <v>-550</v>
      </c>
      <c r="C24" s="352">
        <v>-550</v>
      </c>
      <c r="D24" s="351">
        <v>-527</v>
      </c>
      <c r="E24" s="362" t="s">
        <v>19</v>
      </c>
      <c r="G24" s="5"/>
      <c r="H24" s="5"/>
      <c r="O24" s="333"/>
      <c r="P24" s="330"/>
      <c r="Q24" s="330"/>
      <c r="R24" s="330"/>
      <c r="S24" s="335"/>
      <c r="U24" s="5"/>
    </row>
    <row r="25" spans="1:21" ht="16.8" x14ac:dyDescent="0.45">
      <c r="A25" s="363">
        <v>8124</v>
      </c>
      <c r="B25" s="351">
        <v>-2500</v>
      </c>
      <c r="C25" s="358">
        <v>-2500</v>
      </c>
      <c r="D25" s="351">
        <v>-2500</v>
      </c>
      <c r="E25" s="362" t="s">
        <v>20</v>
      </c>
      <c r="G25" s="5"/>
      <c r="H25" s="5"/>
      <c r="O25" s="333"/>
      <c r="P25" s="330"/>
      <c r="Q25" s="330"/>
      <c r="R25" s="330"/>
      <c r="S25" s="335"/>
      <c r="U25" s="5"/>
    </row>
    <row r="26" spans="1:21" ht="16.8" x14ac:dyDescent="0.45">
      <c r="A26" s="363">
        <v>8124</v>
      </c>
      <c r="B26" s="364">
        <v>-688</v>
      </c>
      <c r="C26" s="358">
        <v>-688</v>
      </c>
      <c r="D26" s="364">
        <v>-333</v>
      </c>
      <c r="E26" s="362" t="s">
        <v>21</v>
      </c>
      <c r="G26" s="5"/>
      <c r="H26" s="5"/>
      <c r="O26" s="333"/>
      <c r="P26" s="330"/>
      <c r="Q26" s="330"/>
      <c r="R26" s="330"/>
      <c r="S26" s="335"/>
      <c r="U26" s="5"/>
    </row>
    <row r="27" spans="1:21" ht="16.8" x14ac:dyDescent="0.45">
      <c r="A27" s="365">
        <v>8901</v>
      </c>
      <c r="B27" s="366"/>
      <c r="C27" s="356">
        <v>0</v>
      </c>
      <c r="D27" s="366">
        <v>-3105</v>
      </c>
      <c r="E27" s="367" t="s">
        <v>22</v>
      </c>
      <c r="G27" s="6"/>
      <c r="H27" s="5"/>
      <c r="K27" s="3"/>
      <c r="O27" s="333"/>
      <c r="P27" s="331"/>
      <c r="Q27" s="331"/>
      <c r="R27" s="331"/>
      <c r="S27" s="335"/>
      <c r="U27" s="6"/>
    </row>
    <row r="28" spans="1:21" ht="17.399999999999999" thickBot="1" x14ac:dyDescent="0.5">
      <c r="A28" s="368">
        <v>8905</v>
      </c>
      <c r="B28" s="369">
        <v>-10000</v>
      </c>
      <c r="C28" s="476">
        <v>-1</v>
      </c>
      <c r="D28" s="369">
        <v>-9058</v>
      </c>
      <c r="E28" s="370" t="s">
        <v>294</v>
      </c>
      <c r="G28" s="6"/>
      <c r="H28" s="5"/>
      <c r="K28" s="3"/>
      <c r="O28" s="333"/>
      <c r="P28" s="331"/>
      <c r="Q28" s="331"/>
      <c r="R28" s="331"/>
      <c r="S28" s="335"/>
      <c r="U28" s="6"/>
    </row>
    <row r="29" spans="1:21" ht="17.399999999999999" thickTop="1" x14ac:dyDescent="0.45">
      <c r="A29" s="371"/>
      <c r="B29" s="372">
        <f>SUM(B10:B28)</f>
        <v>-14128</v>
      </c>
      <c r="C29" s="373">
        <f>SUM(C10:C28)</f>
        <v>99241</v>
      </c>
      <c r="D29" s="372">
        <f>SUM(D10:D28)</f>
        <v>31012</v>
      </c>
      <c r="E29" s="349"/>
      <c r="G29" s="5"/>
      <c r="H29" s="5"/>
      <c r="K29" s="3"/>
      <c r="O29" s="326"/>
      <c r="P29" s="331"/>
      <c r="Q29" s="331"/>
      <c r="R29" s="331"/>
      <c r="S29" s="326"/>
      <c r="U29" s="5"/>
    </row>
    <row r="30" spans="1:21" ht="16.8" x14ac:dyDescent="0.45">
      <c r="A30" s="374"/>
      <c r="B30" s="13"/>
      <c r="C30" s="13"/>
      <c r="D30" s="13"/>
      <c r="E30" s="13"/>
      <c r="G30" s="5" t="s">
        <v>23</v>
      </c>
      <c r="O30" s="326"/>
      <c r="P30" s="326"/>
      <c r="Q30" s="326"/>
      <c r="R30" s="326"/>
      <c r="S30" s="326"/>
    </row>
    <row r="31" spans="1:21" ht="16.2" x14ac:dyDescent="0.4">
      <c r="A31" s="342"/>
      <c r="B31" s="346"/>
      <c r="C31" s="346"/>
      <c r="D31" s="346"/>
      <c r="E31" s="13"/>
    </row>
    <row r="34" ht="13.2" x14ac:dyDescent="0.25"/>
    <row r="35" ht="13.2" x14ac:dyDescent="0.25"/>
    <row r="36" ht="13.2" x14ac:dyDescent="0.25"/>
    <row r="37" ht="13.2" x14ac:dyDescent="0.25"/>
    <row r="38" ht="13.2" x14ac:dyDescent="0.25"/>
  </sheetData>
  <mergeCells count="2">
    <mergeCell ref="A1:E1"/>
    <mergeCell ref="O1:S1"/>
  </mergeCells>
  <conditionalFormatting sqref="B33:D33">
    <cfRule type="cellIs" dxfId="1" priority="1" operator="equal">
      <formula>"rezerva ok"</formula>
    </cfRule>
    <cfRule type="cellIs" dxfId="0" priority="2" operator="equal">
      <formula>"moc nízká rezerva"</formula>
    </cfRule>
  </conditionalFormatting>
  <pageMargins left="0.25" right="0.25" top="0.75" bottom="0.75" header="0.3" footer="0.3"/>
  <pageSetup paperSize="9" fitToHeight="0" orientation="landscape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52"/>
  <sheetViews>
    <sheetView topLeftCell="C1" zoomScale="137" zoomScaleNormal="180" workbookViewId="0">
      <pane ySplit="3" topLeftCell="A133" activePane="bottomLeft" state="frozen"/>
      <selection pane="bottomLeft" activeCell="G143" sqref="G143"/>
    </sheetView>
  </sheetViews>
  <sheetFormatPr defaultColWidth="8.6640625" defaultRowHeight="13.2" x14ac:dyDescent="0.25"/>
  <cols>
    <col min="1" max="1" width="9.44140625" style="28" customWidth="1"/>
    <col min="2" max="2" width="7.109375" style="28" customWidth="1"/>
    <col min="3" max="4" width="5.44140625" style="28" customWidth="1"/>
    <col min="5" max="5" width="9.44140625" style="120" customWidth="1"/>
    <col min="6" max="8" width="9.44140625" style="28" customWidth="1"/>
    <col min="9" max="9" width="40.44140625" style="28" customWidth="1"/>
    <col min="10" max="16384" width="8.6640625" style="28"/>
  </cols>
  <sheetData>
    <row r="1" spans="1:10" ht="19.95" customHeight="1" thickBot="1" x14ac:dyDescent="0.3">
      <c r="A1" s="669" t="s">
        <v>308</v>
      </c>
      <c r="B1" s="669"/>
      <c r="C1" s="669"/>
      <c r="D1" s="669"/>
      <c r="E1" s="669"/>
      <c r="F1" s="669"/>
      <c r="G1" s="669"/>
      <c r="H1" s="669"/>
      <c r="I1" s="669"/>
      <c r="J1" s="27"/>
    </row>
    <row r="2" spans="1:10" ht="22.2" customHeight="1" thickBot="1" x14ac:dyDescent="0.3">
      <c r="A2" s="29" t="s">
        <v>24</v>
      </c>
      <c r="B2" s="263" t="s">
        <v>268</v>
      </c>
      <c r="C2" s="30" t="s">
        <v>25</v>
      </c>
      <c r="D2" s="31" t="s">
        <v>26</v>
      </c>
      <c r="E2" s="32" t="s">
        <v>27</v>
      </c>
      <c r="F2" s="33" t="s">
        <v>1</v>
      </c>
      <c r="G2" s="33" t="s">
        <v>28</v>
      </c>
      <c r="H2" s="121" t="s">
        <v>104</v>
      </c>
      <c r="I2" s="34"/>
      <c r="J2" s="27"/>
    </row>
    <row r="3" spans="1:10" ht="22.2" customHeight="1" thickBot="1" x14ac:dyDescent="0.3">
      <c r="A3" s="35"/>
      <c r="B3" s="35"/>
      <c r="C3" s="35"/>
      <c r="D3" s="35"/>
      <c r="E3" s="36">
        <v>2025</v>
      </c>
      <c r="F3" s="37">
        <v>2025</v>
      </c>
      <c r="G3" s="37">
        <v>2025</v>
      </c>
      <c r="H3" s="284">
        <v>1</v>
      </c>
      <c r="I3" s="38" t="s">
        <v>379</v>
      </c>
    </row>
    <row r="4" spans="1:10" ht="12.75" customHeight="1" x14ac:dyDescent="0.25">
      <c r="A4" s="39"/>
      <c r="B4" s="39"/>
      <c r="C4" s="39"/>
      <c r="D4" s="39"/>
      <c r="E4" s="40"/>
      <c r="F4" s="39"/>
      <c r="G4" s="39"/>
      <c r="H4" s="39"/>
      <c r="I4" s="41"/>
    </row>
    <row r="5" spans="1:10" ht="12.75" customHeight="1" x14ac:dyDescent="0.25">
      <c r="A5" s="42"/>
      <c r="B5" s="25" t="s">
        <v>29</v>
      </c>
      <c r="C5" s="42"/>
      <c r="D5" s="42"/>
      <c r="E5" s="43"/>
      <c r="F5" s="44"/>
      <c r="G5" s="44"/>
      <c r="H5" s="41"/>
      <c r="I5" s="44"/>
    </row>
    <row r="6" spans="1:10" ht="12.75" customHeight="1" x14ac:dyDescent="0.25">
      <c r="A6" s="45"/>
      <c r="B6" s="46"/>
      <c r="C6" s="47" t="s">
        <v>30</v>
      </c>
      <c r="D6" s="48">
        <v>1111</v>
      </c>
      <c r="E6" s="270">
        <v>20440</v>
      </c>
      <c r="F6" s="270">
        <v>20440</v>
      </c>
      <c r="G6" s="49">
        <v>19541</v>
      </c>
      <c r="H6" s="249">
        <f>G6/F6</f>
        <v>0.95601761252446182</v>
      </c>
      <c r="I6" s="85" t="s">
        <v>31</v>
      </c>
    </row>
    <row r="7" spans="1:10" ht="12.75" customHeight="1" x14ac:dyDescent="0.25">
      <c r="A7" s="46"/>
      <c r="B7" s="46"/>
      <c r="C7" s="47" t="s">
        <v>30</v>
      </c>
      <c r="D7" s="48">
        <v>1112</v>
      </c>
      <c r="E7" s="271">
        <v>1530</v>
      </c>
      <c r="F7" s="271">
        <v>1530</v>
      </c>
      <c r="G7" s="49">
        <v>1823</v>
      </c>
      <c r="H7" s="249">
        <f>G7/F7</f>
        <v>1.1915032679738562</v>
      </c>
      <c r="I7" s="85" t="s">
        <v>32</v>
      </c>
    </row>
    <row r="8" spans="1:10" ht="12.75" customHeight="1" x14ac:dyDescent="0.25">
      <c r="A8" s="46"/>
      <c r="B8" s="46"/>
      <c r="C8" s="47" t="s">
        <v>30</v>
      </c>
      <c r="D8" s="48">
        <v>1113</v>
      </c>
      <c r="E8" s="271">
        <v>3320</v>
      </c>
      <c r="F8" s="271">
        <v>3320</v>
      </c>
      <c r="G8" s="49">
        <v>3698</v>
      </c>
      <c r="H8" s="249">
        <f>G8/F8</f>
        <v>1.1138554216867469</v>
      </c>
      <c r="I8" s="85" t="s">
        <v>33</v>
      </c>
    </row>
    <row r="9" spans="1:10" ht="12.75" customHeight="1" x14ac:dyDescent="0.25">
      <c r="A9" s="46"/>
      <c r="B9" s="46"/>
      <c r="C9" s="47" t="s">
        <v>30</v>
      </c>
      <c r="D9" s="48">
        <v>1121</v>
      </c>
      <c r="E9" s="271">
        <v>27230</v>
      </c>
      <c r="F9" s="271">
        <v>27230</v>
      </c>
      <c r="G9" s="49">
        <v>27968</v>
      </c>
      <c r="H9" s="249">
        <f>G9/F9</f>
        <v>1.0271024605214836</v>
      </c>
      <c r="I9" s="85" t="s">
        <v>34</v>
      </c>
    </row>
    <row r="10" spans="1:10" ht="12.75" customHeight="1" x14ac:dyDescent="0.25">
      <c r="A10" s="46"/>
      <c r="B10" s="46"/>
      <c r="C10" s="47"/>
      <c r="D10" s="48">
        <v>1122</v>
      </c>
      <c r="E10" s="271">
        <v>3500</v>
      </c>
      <c r="F10" s="271">
        <v>5593</v>
      </c>
      <c r="G10" s="49">
        <v>5593</v>
      </c>
      <c r="H10" s="249">
        <f>G10/F10</f>
        <v>1</v>
      </c>
      <c r="I10" s="85" t="s">
        <v>35</v>
      </c>
    </row>
    <row r="11" spans="1:10" ht="12.75" customHeight="1" x14ac:dyDescent="0.25">
      <c r="A11" s="46"/>
      <c r="B11" s="46"/>
      <c r="C11" s="47" t="s">
        <v>30</v>
      </c>
      <c r="D11" s="48">
        <v>1211</v>
      </c>
      <c r="E11" s="271">
        <v>54495</v>
      </c>
      <c r="F11" s="477">
        <v>53416</v>
      </c>
      <c r="G11" s="49">
        <v>52262</v>
      </c>
      <c r="H11" s="249">
        <f t="shared" ref="H11:H23" si="0">G11/F11</f>
        <v>0.97839598622135693</v>
      </c>
      <c r="I11" s="85" t="s">
        <v>430</v>
      </c>
    </row>
    <row r="12" spans="1:10" ht="12.75" customHeight="1" x14ac:dyDescent="0.25">
      <c r="A12" s="46"/>
      <c r="B12" s="46"/>
      <c r="C12" s="47"/>
      <c r="D12" s="48">
        <v>1334</v>
      </c>
      <c r="E12" s="271"/>
      <c r="F12" s="271"/>
      <c r="G12" s="49">
        <v>48</v>
      </c>
      <c r="H12" s="249"/>
      <c r="I12" s="85" t="s">
        <v>272</v>
      </c>
    </row>
    <row r="13" spans="1:10" ht="12.75" customHeight="1" x14ac:dyDescent="0.25">
      <c r="A13" s="46"/>
      <c r="B13" s="46"/>
      <c r="C13" s="47"/>
      <c r="D13" s="48">
        <v>1335</v>
      </c>
      <c r="E13" s="271"/>
      <c r="F13" s="271"/>
      <c r="G13" s="49">
        <v>11</v>
      </c>
      <c r="H13" s="249"/>
      <c r="I13" s="85" t="s">
        <v>273</v>
      </c>
    </row>
    <row r="14" spans="1:10" ht="12.75" customHeight="1" x14ac:dyDescent="0.25">
      <c r="A14" s="46"/>
      <c r="B14" s="46"/>
      <c r="C14" s="47"/>
      <c r="D14" s="48">
        <v>1341</v>
      </c>
      <c r="E14" s="271">
        <v>110</v>
      </c>
      <c r="F14" s="271">
        <v>110</v>
      </c>
      <c r="G14" s="49">
        <v>119</v>
      </c>
      <c r="H14" s="249">
        <f t="shared" si="0"/>
        <v>1.0818181818181818</v>
      </c>
      <c r="I14" s="85" t="s">
        <v>37</v>
      </c>
    </row>
    <row r="15" spans="1:10" ht="12.75" customHeight="1" x14ac:dyDescent="0.25">
      <c r="A15" s="46"/>
      <c r="B15" s="46"/>
      <c r="C15" s="46"/>
      <c r="D15" s="48">
        <v>1342</v>
      </c>
      <c r="E15" s="271">
        <v>200</v>
      </c>
      <c r="F15" s="582">
        <v>200</v>
      </c>
      <c r="G15" s="583">
        <v>178</v>
      </c>
      <c r="H15" s="249">
        <f t="shared" si="0"/>
        <v>0.89</v>
      </c>
      <c r="I15" s="85" t="s">
        <v>39</v>
      </c>
    </row>
    <row r="16" spans="1:10" ht="12.75" customHeight="1" x14ac:dyDescent="0.25">
      <c r="A16" s="46"/>
      <c r="B16" s="46"/>
      <c r="C16" s="46"/>
      <c r="D16" s="48">
        <v>1343</v>
      </c>
      <c r="E16" s="271">
        <v>140</v>
      </c>
      <c r="F16" s="271">
        <v>140</v>
      </c>
      <c r="G16" s="49">
        <v>281</v>
      </c>
      <c r="H16" s="249">
        <f t="shared" si="0"/>
        <v>2.0071428571428571</v>
      </c>
      <c r="I16" s="85" t="s">
        <v>40</v>
      </c>
    </row>
    <row r="17" spans="1:11" ht="12.75" customHeight="1" x14ac:dyDescent="0.25">
      <c r="A17" s="587"/>
      <c r="B17" s="587"/>
      <c r="C17" s="587"/>
      <c r="D17" s="48">
        <v>1345</v>
      </c>
      <c r="E17" s="271">
        <v>4200</v>
      </c>
      <c r="F17" s="271">
        <v>4200</v>
      </c>
      <c r="G17" s="49">
        <v>3932</v>
      </c>
      <c r="H17" s="249">
        <f t="shared" ref="H17" si="1">G17/F17</f>
        <v>0.93619047619047624</v>
      </c>
      <c r="I17" s="85" t="s">
        <v>38</v>
      </c>
    </row>
    <row r="18" spans="1:11" ht="12.75" customHeight="1" x14ac:dyDescent="0.25">
      <c r="A18" s="46"/>
      <c r="B18" s="46"/>
      <c r="C18" s="46"/>
      <c r="D18" s="48">
        <v>1361</v>
      </c>
      <c r="E18" s="271">
        <v>700</v>
      </c>
      <c r="F18" s="618">
        <v>900</v>
      </c>
      <c r="G18" s="583">
        <v>1043</v>
      </c>
      <c r="H18" s="249">
        <f t="shared" si="0"/>
        <v>1.1588888888888889</v>
      </c>
      <c r="I18" s="85" t="s">
        <v>41</v>
      </c>
    </row>
    <row r="19" spans="1:11" ht="12.75" customHeight="1" x14ac:dyDescent="0.25">
      <c r="A19" s="46"/>
      <c r="B19" s="46"/>
      <c r="C19" s="46"/>
      <c r="D19" s="48">
        <v>1381</v>
      </c>
      <c r="E19" s="272">
        <v>1800</v>
      </c>
      <c r="F19" s="584">
        <v>1800</v>
      </c>
      <c r="G19" s="583">
        <v>8</v>
      </c>
      <c r="H19" s="249">
        <f t="shared" si="0"/>
        <v>4.4444444444444444E-3</v>
      </c>
      <c r="I19" s="60" t="s">
        <v>42</v>
      </c>
    </row>
    <row r="20" spans="1:11" ht="12.75" customHeight="1" x14ac:dyDescent="0.25">
      <c r="A20" s="57"/>
      <c r="B20" s="57"/>
      <c r="C20" s="57"/>
      <c r="D20" s="69">
        <v>1386</v>
      </c>
      <c r="E20" s="274"/>
      <c r="F20" s="434"/>
      <c r="G20" s="585">
        <v>1019</v>
      </c>
      <c r="H20" s="249"/>
      <c r="I20" s="537"/>
    </row>
    <row r="21" spans="1:11" ht="12.75" customHeight="1" x14ac:dyDescent="0.25">
      <c r="A21" s="57"/>
      <c r="B21" s="57"/>
      <c r="C21" s="57"/>
      <c r="D21" s="69">
        <v>1387</v>
      </c>
      <c r="E21" s="285"/>
      <c r="F21" s="586"/>
      <c r="G21" s="585">
        <v>400</v>
      </c>
      <c r="H21" s="249"/>
      <c r="I21" s="537"/>
    </row>
    <row r="22" spans="1:11" ht="12.75" customHeight="1" thickBot="1" x14ac:dyDescent="0.3">
      <c r="A22" s="50"/>
      <c r="B22" s="50"/>
      <c r="C22" s="50"/>
      <c r="D22" s="51">
        <v>1511</v>
      </c>
      <c r="E22" s="273">
        <v>10000</v>
      </c>
      <c r="F22" s="445">
        <v>10400</v>
      </c>
      <c r="G22" s="52">
        <v>10547</v>
      </c>
      <c r="H22" s="536">
        <f t="shared" si="0"/>
        <v>1.0141346153846154</v>
      </c>
      <c r="I22" s="122" t="s">
        <v>43</v>
      </c>
    </row>
    <row r="23" spans="1:11" ht="12.75" customHeight="1" thickTop="1" x14ac:dyDescent="0.25">
      <c r="A23" s="53"/>
      <c r="B23" s="53"/>
      <c r="C23" s="53"/>
      <c r="D23" s="54"/>
      <c r="E23" s="55">
        <f>SUM(E6:E22)</f>
        <v>127665</v>
      </c>
      <c r="F23" s="287">
        <f>SUM(F6:F22)</f>
        <v>129279</v>
      </c>
      <c r="G23" s="56">
        <f>SUM(G6:G22)</f>
        <v>128471</v>
      </c>
      <c r="H23" s="302">
        <f t="shared" si="0"/>
        <v>0.99374995165494784</v>
      </c>
      <c r="I23" s="123"/>
    </row>
    <row r="24" spans="1:11" ht="12.75" customHeight="1" x14ac:dyDescent="0.25">
      <c r="A24" s="57"/>
      <c r="B24" s="57"/>
      <c r="C24" s="57"/>
      <c r="D24" s="57"/>
      <c r="E24" s="58"/>
      <c r="F24" s="59"/>
      <c r="G24" s="59"/>
      <c r="H24" s="59"/>
      <c r="I24" s="60"/>
      <c r="J24" s="61"/>
      <c r="K24" s="62"/>
    </row>
    <row r="25" spans="1:11" ht="12.75" customHeight="1" x14ac:dyDescent="0.25">
      <c r="A25" s="53"/>
      <c r="B25" s="24" t="s">
        <v>44</v>
      </c>
      <c r="C25" s="53"/>
      <c r="D25" s="53"/>
      <c r="E25" s="63"/>
      <c r="F25" s="64"/>
      <c r="G25" s="64"/>
      <c r="H25" s="59"/>
      <c r="I25" s="65"/>
    </row>
    <row r="26" spans="1:11" ht="12.75" customHeight="1" x14ac:dyDescent="0.25">
      <c r="A26" s="53"/>
      <c r="B26" s="256"/>
      <c r="C26" s="53">
        <v>2144</v>
      </c>
      <c r="D26" s="54">
        <v>2111</v>
      </c>
      <c r="E26" s="274">
        <v>10</v>
      </c>
      <c r="F26" s="274">
        <v>10</v>
      </c>
      <c r="G26" s="45">
        <v>22</v>
      </c>
      <c r="H26" s="249">
        <f>G26/F26</f>
        <v>2.2000000000000002</v>
      </c>
      <c r="I26" s="85" t="s">
        <v>45</v>
      </c>
    </row>
    <row r="27" spans="1:11" ht="12.75" customHeight="1" x14ac:dyDescent="0.25">
      <c r="A27" s="53"/>
      <c r="B27" s="256"/>
      <c r="C27" s="53">
        <v>3299</v>
      </c>
      <c r="D27" s="54">
        <v>2111</v>
      </c>
      <c r="E27" s="274">
        <v>100</v>
      </c>
      <c r="F27" s="619">
        <v>50</v>
      </c>
      <c r="G27" s="45">
        <v>34</v>
      </c>
      <c r="H27" s="249">
        <f>G27/F27</f>
        <v>0.68</v>
      </c>
      <c r="I27" s="85" t="s">
        <v>46</v>
      </c>
    </row>
    <row r="28" spans="1:11" ht="12.75" customHeight="1" x14ac:dyDescent="0.25">
      <c r="A28" s="53"/>
      <c r="B28" s="256"/>
      <c r="C28" s="46">
        <v>3349</v>
      </c>
      <c r="D28" s="48">
        <v>2111</v>
      </c>
      <c r="E28" s="274">
        <v>80</v>
      </c>
      <c r="F28" s="274">
        <v>80</v>
      </c>
      <c r="G28" s="45">
        <v>82</v>
      </c>
      <c r="H28" s="249">
        <f>G28/F28</f>
        <v>1.0249999999999999</v>
      </c>
      <c r="I28" s="85" t="s">
        <v>47</v>
      </c>
    </row>
    <row r="29" spans="1:11" ht="12.75" customHeight="1" x14ac:dyDescent="0.25">
      <c r="A29" s="53"/>
      <c r="B29" s="256"/>
      <c r="C29" s="53">
        <v>3392</v>
      </c>
      <c r="D29" s="48">
        <v>2111</v>
      </c>
      <c r="E29" s="274">
        <v>350</v>
      </c>
      <c r="F29" s="392">
        <v>500</v>
      </c>
      <c r="G29" s="45">
        <v>863</v>
      </c>
      <c r="H29" s="249">
        <f>G29/F29</f>
        <v>1.726</v>
      </c>
      <c r="I29" s="124" t="s">
        <v>48</v>
      </c>
    </row>
    <row r="30" spans="1:11" ht="12.75" customHeight="1" x14ac:dyDescent="0.25">
      <c r="A30" s="53"/>
      <c r="B30" s="256">
        <v>2025000005</v>
      </c>
      <c r="C30" s="53">
        <v>3392</v>
      </c>
      <c r="D30" s="54">
        <v>2111</v>
      </c>
      <c r="E30" s="274">
        <v>390</v>
      </c>
      <c r="F30" s="392">
        <v>690</v>
      </c>
      <c r="G30" s="45">
        <v>851</v>
      </c>
      <c r="H30" s="249">
        <f t="shared" ref="H30:H129" si="2">G30/F30</f>
        <v>1.2333333333333334</v>
      </c>
      <c r="I30" s="124" t="s">
        <v>49</v>
      </c>
    </row>
    <row r="31" spans="1:11" ht="12.75" customHeight="1" x14ac:dyDescent="0.25">
      <c r="A31" s="463"/>
      <c r="B31" s="464">
        <v>2025000032</v>
      </c>
      <c r="C31" s="463">
        <v>3392</v>
      </c>
      <c r="D31" s="465">
        <v>2111</v>
      </c>
      <c r="E31" s="274"/>
      <c r="F31" s="392">
        <v>101</v>
      </c>
      <c r="G31" s="466">
        <v>84</v>
      </c>
      <c r="H31" s="439"/>
      <c r="I31" s="467" t="s">
        <v>431</v>
      </c>
    </row>
    <row r="32" spans="1:11" ht="12.75" customHeight="1" x14ac:dyDescent="0.25">
      <c r="A32" s="463"/>
      <c r="B32" s="464">
        <v>2025000035</v>
      </c>
      <c r="C32" s="463">
        <v>3392</v>
      </c>
      <c r="D32" s="465">
        <v>2111</v>
      </c>
      <c r="E32" s="274"/>
      <c r="F32" s="392">
        <v>40</v>
      </c>
      <c r="G32" s="466">
        <v>52</v>
      </c>
      <c r="H32" s="439"/>
      <c r="I32" s="467" t="s">
        <v>350</v>
      </c>
    </row>
    <row r="33" spans="1:9" ht="12.75" customHeight="1" x14ac:dyDescent="0.25">
      <c r="A33" s="53"/>
      <c r="B33" s="256">
        <v>5600000000</v>
      </c>
      <c r="C33" s="53">
        <v>3392</v>
      </c>
      <c r="D33" s="54">
        <v>2111</v>
      </c>
      <c r="E33" s="274">
        <v>220</v>
      </c>
      <c r="F33" s="274">
        <v>220</v>
      </c>
      <c r="G33" s="45">
        <v>236</v>
      </c>
      <c r="H33" s="249">
        <f t="shared" si="2"/>
        <v>1.0727272727272728</v>
      </c>
      <c r="I33" s="85" t="s">
        <v>50</v>
      </c>
    </row>
    <row r="34" spans="1:9" ht="12.75" customHeight="1" x14ac:dyDescent="0.25">
      <c r="A34" s="45"/>
      <c r="B34" s="257">
        <v>3314000000</v>
      </c>
      <c r="C34" s="46">
        <v>3392</v>
      </c>
      <c r="D34" s="48">
        <v>2111</v>
      </c>
      <c r="E34" s="274">
        <v>10</v>
      </c>
      <c r="F34" s="274">
        <v>10</v>
      </c>
      <c r="G34" s="45">
        <v>0</v>
      </c>
      <c r="H34" s="249">
        <f t="shared" si="2"/>
        <v>0</v>
      </c>
      <c r="I34" s="85" t="s">
        <v>51</v>
      </c>
    </row>
    <row r="35" spans="1:9" ht="12.75" customHeight="1" x14ac:dyDescent="0.25">
      <c r="A35" s="46"/>
      <c r="B35" s="257">
        <v>7400000000</v>
      </c>
      <c r="C35" s="46">
        <v>3412</v>
      </c>
      <c r="D35" s="48">
        <v>2111</v>
      </c>
      <c r="E35" s="274">
        <v>400</v>
      </c>
      <c r="F35" s="434">
        <v>400</v>
      </c>
      <c r="G35" s="45">
        <v>0</v>
      </c>
      <c r="H35" s="249">
        <f t="shared" si="2"/>
        <v>0</v>
      </c>
      <c r="I35" s="85" t="s">
        <v>52</v>
      </c>
    </row>
    <row r="36" spans="1:9" ht="12.75" customHeight="1" x14ac:dyDescent="0.25">
      <c r="A36" s="46"/>
      <c r="B36" s="257">
        <v>5300000000</v>
      </c>
      <c r="C36" s="46">
        <v>3412</v>
      </c>
      <c r="D36" s="48">
        <v>2111</v>
      </c>
      <c r="E36" s="274">
        <v>235</v>
      </c>
      <c r="F36" s="434">
        <v>235</v>
      </c>
      <c r="G36" s="45">
        <v>100</v>
      </c>
      <c r="H36" s="249">
        <f t="shared" si="2"/>
        <v>0.42553191489361702</v>
      </c>
      <c r="I36" s="124" t="s">
        <v>432</v>
      </c>
    </row>
    <row r="37" spans="1:9" ht="12.75" customHeight="1" x14ac:dyDescent="0.25">
      <c r="A37" s="46"/>
      <c r="B37" s="257">
        <v>2023003400</v>
      </c>
      <c r="C37" s="46">
        <v>3412</v>
      </c>
      <c r="D37" s="48">
        <v>2111</v>
      </c>
      <c r="E37" s="274">
        <v>10</v>
      </c>
      <c r="F37" s="434">
        <v>10</v>
      </c>
      <c r="G37" s="45">
        <v>4</v>
      </c>
      <c r="H37" s="249">
        <f t="shared" si="2"/>
        <v>0.4</v>
      </c>
      <c r="I37" s="124" t="s">
        <v>433</v>
      </c>
    </row>
    <row r="38" spans="1:9" ht="12.75" customHeight="1" x14ac:dyDescent="0.25">
      <c r="A38" s="46"/>
      <c r="B38" s="257">
        <v>5310000000</v>
      </c>
      <c r="C38" s="46">
        <v>3412</v>
      </c>
      <c r="D38" s="48">
        <v>2111</v>
      </c>
      <c r="E38" s="274">
        <v>250</v>
      </c>
      <c r="F38" s="434">
        <v>250</v>
      </c>
      <c r="G38" s="45">
        <v>0</v>
      </c>
      <c r="H38" s="249">
        <f t="shared" si="2"/>
        <v>0</v>
      </c>
      <c r="I38" s="124" t="s">
        <v>267</v>
      </c>
    </row>
    <row r="39" spans="1:9" ht="12.75" customHeight="1" x14ac:dyDescent="0.25">
      <c r="A39" s="67"/>
      <c r="B39" s="258"/>
      <c r="C39" s="67">
        <v>3612</v>
      </c>
      <c r="D39" s="68">
        <v>2111</v>
      </c>
      <c r="E39" s="274">
        <v>3900</v>
      </c>
      <c r="F39" s="274">
        <v>3900</v>
      </c>
      <c r="G39" s="45">
        <v>4435</v>
      </c>
      <c r="H39" s="249">
        <f t="shared" si="2"/>
        <v>1.1371794871794871</v>
      </c>
      <c r="I39" s="125" t="s">
        <v>53</v>
      </c>
    </row>
    <row r="40" spans="1:9" ht="12.75" customHeight="1" x14ac:dyDescent="0.25">
      <c r="A40" s="67"/>
      <c r="B40" s="258"/>
      <c r="C40" s="67">
        <v>3613</v>
      </c>
      <c r="D40" s="68">
        <v>2111</v>
      </c>
      <c r="E40" s="274">
        <v>1700</v>
      </c>
      <c r="F40" s="619">
        <v>1900</v>
      </c>
      <c r="G40" s="45">
        <v>2140</v>
      </c>
      <c r="H40" s="249">
        <f t="shared" si="2"/>
        <v>1.1263157894736842</v>
      </c>
      <c r="I40" s="125" t="s">
        <v>54</v>
      </c>
    </row>
    <row r="41" spans="1:9" ht="12.75" customHeight="1" x14ac:dyDescent="0.25">
      <c r="A41" s="46"/>
      <c r="B41" s="257"/>
      <c r="C41" s="46">
        <v>3632</v>
      </c>
      <c r="D41" s="48">
        <v>2111</v>
      </c>
      <c r="E41" s="274">
        <v>50</v>
      </c>
      <c r="F41" s="619">
        <v>170</v>
      </c>
      <c r="G41" s="45">
        <v>199</v>
      </c>
      <c r="H41" s="249">
        <f t="shared" si="2"/>
        <v>1.1705882352941177</v>
      </c>
      <c r="I41" s="85" t="s">
        <v>55</v>
      </c>
    </row>
    <row r="42" spans="1:9" ht="12.75" customHeight="1" x14ac:dyDescent="0.25">
      <c r="A42" s="46"/>
      <c r="B42" s="257">
        <v>5280000000</v>
      </c>
      <c r="C42" s="46">
        <v>3639</v>
      </c>
      <c r="D42" s="48">
        <v>2111</v>
      </c>
      <c r="E42" s="274"/>
      <c r="F42" s="274">
        <v>280</v>
      </c>
      <c r="G42" s="45">
        <v>248</v>
      </c>
      <c r="H42" s="249"/>
      <c r="I42" s="85" t="s">
        <v>302</v>
      </c>
    </row>
    <row r="43" spans="1:9" ht="12.75" customHeight="1" x14ac:dyDescent="0.25">
      <c r="A43" s="46"/>
      <c r="B43" s="257"/>
      <c r="C43" s="46">
        <v>3639</v>
      </c>
      <c r="D43" s="48">
        <v>2111</v>
      </c>
      <c r="E43" s="274">
        <v>500</v>
      </c>
      <c r="F43" s="274">
        <v>500</v>
      </c>
      <c r="G43" s="45">
        <v>638</v>
      </c>
      <c r="H43" s="249">
        <f t="shared" si="2"/>
        <v>1.276</v>
      </c>
      <c r="I43" s="85" t="s">
        <v>56</v>
      </c>
    </row>
    <row r="44" spans="1:9" ht="12.75" customHeight="1" x14ac:dyDescent="0.25">
      <c r="A44" s="46"/>
      <c r="B44" s="257"/>
      <c r="C44" s="46">
        <v>3722</v>
      </c>
      <c r="D44" s="48">
        <v>2111</v>
      </c>
      <c r="E44" s="274">
        <v>30</v>
      </c>
      <c r="F44" s="274">
        <v>30</v>
      </c>
      <c r="G44" s="45">
        <v>20</v>
      </c>
      <c r="H44" s="249">
        <f t="shared" si="2"/>
        <v>0.66666666666666663</v>
      </c>
      <c r="I44" s="85" t="s">
        <v>57</v>
      </c>
    </row>
    <row r="45" spans="1:9" ht="12.75" customHeight="1" x14ac:dyDescent="0.25">
      <c r="A45" s="46"/>
      <c r="B45" s="257">
        <v>9213000000</v>
      </c>
      <c r="C45" s="46">
        <v>3722</v>
      </c>
      <c r="D45" s="48">
        <v>2111</v>
      </c>
      <c r="E45" s="274">
        <v>30</v>
      </c>
      <c r="F45" s="274">
        <v>30</v>
      </c>
      <c r="G45" s="45">
        <v>53</v>
      </c>
      <c r="H45" s="249">
        <f t="shared" si="2"/>
        <v>1.7666666666666666</v>
      </c>
      <c r="I45" s="85" t="s">
        <v>58</v>
      </c>
    </row>
    <row r="46" spans="1:9" ht="12.75" customHeight="1" x14ac:dyDescent="0.25">
      <c r="A46" s="46"/>
      <c r="B46" s="257">
        <v>6500000000</v>
      </c>
      <c r="C46" s="46">
        <v>3722</v>
      </c>
      <c r="D46" s="48">
        <v>2111</v>
      </c>
      <c r="E46" s="274">
        <v>400</v>
      </c>
      <c r="F46" s="274">
        <v>400</v>
      </c>
      <c r="G46" s="45">
        <v>381</v>
      </c>
      <c r="H46" s="249">
        <f t="shared" si="2"/>
        <v>0.95250000000000001</v>
      </c>
      <c r="I46" s="85" t="s">
        <v>59</v>
      </c>
    </row>
    <row r="47" spans="1:9" ht="12.75" customHeight="1" x14ac:dyDescent="0.25">
      <c r="A47" s="46"/>
      <c r="B47" s="257">
        <v>5400000000</v>
      </c>
      <c r="C47" s="46">
        <v>3392</v>
      </c>
      <c r="D47" s="48">
        <v>2112</v>
      </c>
      <c r="E47" s="274">
        <v>1203</v>
      </c>
      <c r="F47" s="274">
        <v>1203</v>
      </c>
      <c r="G47" s="45">
        <v>1458</v>
      </c>
      <c r="H47" s="249">
        <f t="shared" si="2"/>
        <v>1.2119700748129676</v>
      </c>
      <c r="I47" s="124" t="s">
        <v>60</v>
      </c>
    </row>
    <row r="48" spans="1:9" ht="12.75" customHeight="1" x14ac:dyDescent="0.25">
      <c r="A48" s="46"/>
      <c r="B48" s="257"/>
      <c r="C48" s="46">
        <v>3612</v>
      </c>
      <c r="D48" s="48">
        <v>2119</v>
      </c>
      <c r="E48" s="274">
        <v>100</v>
      </c>
      <c r="F48" s="619">
        <v>200</v>
      </c>
      <c r="G48" s="45">
        <v>283</v>
      </c>
      <c r="H48" s="249">
        <f t="shared" si="2"/>
        <v>1.415</v>
      </c>
      <c r="I48" s="85" t="s">
        <v>61</v>
      </c>
    </row>
    <row r="49" spans="1:9" ht="12.75" customHeight="1" x14ac:dyDescent="0.25">
      <c r="A49" s="46"/>
      <c r="B49" s="257"/>
      <c r="C49" s="46">
        <v>3639</v>
      </c>
      <c r="D49" s="48">
        <v>2131</v>
      </c>
      <c r="E49" s="274">
        <v>1000</v>
      </c>
      <c r="F49" s="274">
        <v>1000</v>
      </c>
      <c r="G49" s="45">
        <v>1263</v>
      </c>
      <c r="H49" s="249">
        <f t="shared" si="2"/>
        <v>1.2629999999999999</v>
      </c>
      <c r="I49" s="85" t="s">
        <v>62</v>
      </c>
    </row>
    <row r="50" spans="1:9" ht="12.75" customHeight="1" x14ac:dyDescent="0.25">
      <c r="A50" s="46"/>
      <c r="B50" s="257">
        <v>5930000000</v>
      </c>
      <c r="C50" s="46">
        <v>3319</v>
      </c>
      <c r="D50" s="48">
        <v>2132</v>
      </c>
      <c r="E50" s="274">
        <v>15</v>
      </c>
      <c r="F50" s="274">
        <v>15</v>
      </c>
      <c r="G50" s="45">
        <v>21</v>
      </c>
      <c r="H50" s="249">
        <f t="shared" si="2"/>
        <v>1.4</v>
      </c>
      <c r="I50" s="85" t="s">
        <v>63</v>
      </c>
    </row>
    <row r="51" spans="1:9" ht="12.75" customHeight="1" x14ac:dyDescent="0.25">
      <c r="A51" s="46"/>
      <c r="B51" s="257"/>
      <c r="C51" s="46">
        <v>3392</v>
      </c>
      <c r="D51" s="48">
        <v>2132</v>
      </c>
      <c r="E51" s="274"/>
      <c r="F51" s="392">
        <v>400</v>
      </c>
      <c r="G51" s="45">
        <v>309</v>
      </c>
      <c r="H51" s="249">
        <f t="shared" si="2"/>
        <v>0.77249999999999996</v>
      </c>
      <c r="I51" s="85" t="s">
        <v>274</v>
      </c>
    </row>
    <row r="52" spans="1:9" ht="12.75" customHeight="1" x14ac:dyDescent="0.25">
      <c r="A52" s="46"/>
      <c r="B52" s="257">
        <v>5300000000</v>
      </c>
      <c r="C52" s="46">
        <v>3412</v>
      </c>
      <c r="D52" s="48">
        <v>2132</v>
      </c>
      <c r="E52" s="274">
        <v>500</v>
      </c>
      <c r="F52" s="274">
        <v>500</v>
      </c>
      <c r="G52" s="45">
        <v>403</v>
      </c>
      <c r="H52" s="249">
        <f t="shared" si="2"/>
        <v>0.80600000000000005</v>
      </c>
      <c r="I52" s="85" t="s">
        <v>64</v>
      </c>
    </row>
    <row r="53" spans="1:9" ht="12.75" customHeight="1" x14ac:dyDescent="0.25">
      <c r="A53" s="46"/>
      <c r="B53" s="257">
        <v>53200000</v>
      </c>
      <c r="C53" s="46">
        <v>3412</v>
      </c>
      <c r="D53" s="48">
        <v>2132</v>
      </c>
      <c r="E53" s="274">
        <v>15</v>
      </c>
      <c r="F53" s="274">
        <v>15</v>
      </c>
      <c r="G53" s="45">
        <v>1</v>
      </c>
      <c r="H53" s="249">
        <f t="shared" si="2"/>
        <v>6.6666666666666666E-2</v>
      </c>
      <c r="I53" s="85" t="s">
        <v>65</v>
      </c>
    </row>
    <row r="54" spans="1:9" ht="12.75" customHeight="1" x14ac:dyDescent="0.25">
      <c r="A54" s="67"/>
      <c r="B54" s="258"/>
      <c r="C54" s="67">
        <v>3612</v>
      </c>
      <c r="D54" s="68">
        <v>2132</v>
      </c>
      <c r="E54" s="274">
        <v>7600</v>
      </c>
      <c r="F54" s="274">
        <v>7600</v>
      </c>
      <c r="G54" s="45">
        <v>7828</v>
      </c>
      <c r="H54" s="249">
        <f t="shared" si="2"/>
        <v>1.03</v>
      </c>
      <c r="I54" s="125" t="s">
        <v>66</v>
      </c>
    </row>
    <row r="55" spans="1:9" ht="12.75" customHeight="1" x14ac:dyDescent="0.25">
      <c r="A55" s="67"/>
      <c r="B55" s="258"/>
      <c r="C55" s="67">
        <v>3613</v>
      </c>
      <c r="D55" s="68">
        <v>2132</v>
      </c>
      <c r="E55" s="274">
        <v>2800</v>
      </c>
      <c r="F55" s="392">
        <v>2400</v>
      </c>
      <c r="G55" s="45">
        <v>2088</v>
      </c>
      <c r="H55" s="249">
        <f t="shared" si="2"/>
        <v>0.87</v>
      </c>
      <c r="I55" s="125" t="s">
        <v>67</v>
      </c>
    </row>
    <row r="56" spans="1:9" ht="12.75" customHeight="1" x14ac:dyDescent="0.25">
      <c r="A56" s="67"/>
      <c r="B56" s="259"/>
      <c r="C56" s="67">
        <v>4357</v>
      </c>
      <c r="D56" s="68">
        <v>2132</v>
      </c>
      <c r="E56" s="274">
        <v>2000</v>
      </c>
      <c r="F56" s="274">
        <v>2000</v>
      </c>
      <c r="G56" s="45">
        <v>2000</v>
      </c>
      <c r="H56" s="249">
        <f t="shared" si="2"/>
        <v>1</v>
      </c>
      <c r="I56" s="125" t="s">
        <v>68</v>
      </c>
    </row>
    <row r="57" spans="1:9" ht="12.75" customHeight="1" x14ac:dyDescent="0.25">
      <c r="A57" s="484"/>
      <c r="B57" s="502">
        <v>3769</v>
      </c>
      <c r="C57" s="484">
        <v>3322</v>
      </c>
      <c r="D57" s="503">
        <v>2211</v>
      </c>
      <c r="E57" s="274"/>
      <c r="F57" s="274"/>
      <c r="G57" s="466">
        <v>45</v>
      </c>
      <c r="H57" s="439"/>
      <c r="I57" s="467" t="s">
        <v>361</v>
      </c>
    </row>
    <row r="58" spans="1:9" ht="12.75" customHeight="1" x14ac:dyDescent="0.25">
      <c r="A58" s="46"/>
      <c r="B58" s="257"/>
      <c r="C58" s="46">
        <v>2169</v>
      </c>
      <c r="D58" s="48">
        <v>2212</v>
      </c>
      <c r="E58" s="274">
        <v>30</v>
      </c>
      <c r="F58" s="274">
        <v>30</v>
      </c>
      <c r="G58" s="45">
        <v>31</v>
      </c>
      <c r="H58" s="249">
        <f t="shared" si="2"/>
        <v>1.0333333333333334</v>
      </c>
      <c r="I58" s="85" t="s">
        <v>69</v>
      </c>
    </row>
    <row r="59" spans="1:9" ht="12.75" customHeight="1" x14ac:dyDescent="0.25">
      <c r="A59" s="67"/>
      <c r="B59" s="258"/>
      <c r="C59" s="67">
        <v>3612</v>
      </c>
      <c r="D59" s="68">
        <v>2212</v>
      </c>
      <c r="E59" s="274">
        <v>30</v>
      </c>
      <c r="F59" s="274">
        <v>888</v>
      </c>
      <c r="G59" s="45">
        <v>858</v>
      </c>
      <c r="H59" s="249">
        <f t="shared" si="2"/>
        <v>0.96621621621621623</v>
      </c>
      <c r="I59" s="125" t="s">
        <v>70</v>
      </c>
    </row>
    <row r="60" spans="1:9" ht="12.75" customHeight="1" x14ac:dyDescent="0.25">
      <c r="A60" s="67"/>
      <c r="B60" s="258"/>
      <c r="C60" s="67">
        <v>3613</v>
      </c>
      <c r="D60" s="68">
        <v>2212</v>
      </c>
      <c r="E60" s="274">
        <v>30</v>
      </c>
      <c r="F60" s="274">
        <v>30</v>
      </c>
      <c r="G60" s="45">
        <v>0</v>
      </c>
      <c r="H60" s="249">
        <f t="shared" si="2"/>
        <v>0</v>
      </c>
      <c r="I60" s="125" t="s">
        <v>72</v>
      </c>
    </row>
    <row r="61" spans="1:9" ht="12.75" customHeight="1" x14ac:dyDescent="0.25">
      <c r="A61" s="46"/>
      <c r="B61" s="257"/>
      <c r="C61" s="46">
        <v>5311</v>
      </c>
      <c r="D61" s="48">
        <v>2212</v>
      </c>
      <c r="E61" s="274">
        <v>400</v>
      </c>
      <c r="F61" s="274">
        <v>400</v>
      </c>
      <c r="G61" s="45">
        <v>785</v>
      </c>
      <c r="H61" s="249">
        <f t="shared" si="2"/>
        <v>1.9624999999999999</v>
      </c>
      <c r="I61" s="85" t="s">
        <v>73</v>
      </c>
    </row>
    <row r="62" spans="1:9" ht="12.75" customHeight="1" x14ac:dyDescent="0.25">
      <c r="A62" s="46"/>
      <c r="B62" s="257"/>
      <c r="C62" s="46">
        <v>6171</v>
      </c>
      <c r="D62" s="48">
        <v>2212</v>
      </c>
      <c r="E62" s="274">
        <v>40</v>
      </c>
      <c r="F62" s="274">
        <v>40</v>
      </c>
      <c r="G62" s="45">
        <v>24</v>
      </c>
      <c r="H62" s="249">
        <f t="shared" si="2"/>
        <v>0.6</v>
      </c>
      <c r="I62" s="85" t="s">
        <v>74</v>
      </c>
    </row>
    <row r="63" spans="1:9" ht="12.75" customHeight="1" x14ac:dyDescent="0.25">
      <c r="A63" s="46"/>
      <c r="B63" s="257"/>
      <c r="C63" s="46">
        <v>6402</v>
      </c>
      <c r="D63" s="48">
        <v>2229</v>
      </c>
      <c r="E63" s="274"/>
      <c r="F63" s="274">
        <v>48</v>
      </c>
      <c r="G63" s="45">
        <v>48</v>
      </c>
      <c r="H63" s="249">
        <f>G63/F63</f>
        <v>1</v>
      </c>
      <c r="I63" s="85" t="s">
        <v>415</v>
      </c>
    </row>
    <row r="64" spans="1:9" ht="12.75" customHeight="1" x14ac:dyDescent="0.25">
      <c r="A64" s="46"/>
      <c r="B64" s="257"/>
      <c r="C64" s="46">
        <v>1014</v>
      </c>
      <c r="D64" s="48">
        <v>2321</v>
      </c>
      <c r="E64" s="274"/>
      <c r="F64" s="274"/>
      <c r="G64" s="45">
        <v>3</v>
      </c>
      <c r="H64" s="249"/>
      <c r="I64" s="85" t="s">
        <v>303</v>
      </c>
    </row>
    <row r="65" spans="1:9" ht="12.75" customHeight="1" x14ac:dyDescent="0.25">
      <c r="A65" s="587"/>
      <c r="B65" s="588"/>
      <c r="C65" s="587">
        <v>2212</v>
      </c>
      <c r="D65" s="589">
        <v>2321</v>
      </c>
      <c r="E65" s="432"/>
      <c r="F65" s="432">
        <v>185</v>
      </c>
      <c r="G65" s="45">
        <v>0</v>
      </c>
      <c r="H65" s="249"/>
      <c r="I65" s="85" t="s">
        <v>412</v>
      </c>
    </row>
    <row r="66" spans="1:9" ht="12.75" customHeight="1" x14ac:dyDescent="0.25">
      <c r="A66" s="46"/>
      <c r="B66" s="257"/>
      <c r="C66" s="46">
        <v>3392</v>
      </c>
      <c r="D66" s="48">
        <v>2321</v>
      </c>
      <c r="E66" s="274">
        <v>400</v>
      </c>
      <c r="F66" s="392">
        <v>880</v>
      </c>
      <c r="G66" s="45">
        <v>412</v>
      </c>
      <c r="H66" s="249">
        <f t="shared" si="2"/>
        <v>0.4681818181818182</v>
      </c>
      <c r="I66" s="85" t="s">
        <v>75</v>
      </c>
    </row>
    <row r="67" spans="1:9" ht="12.75" customHeight="1" x14ac:dyDescent="0.25">
      <c r="A67" s="46"/>
      <c r="B67" s="257"/>
      <c r="C67" s="46">
        <v>2212</v>
      </c>
      <c r="D67" s="48">
        <v>2321</v>
      </c>
      <c r="E67" s="274">
        <v>300</v>
      </c>
      <c r="F67" s="392">
        <v>0</v>
      </c>
      <c r="G67" s="45">
        <v>0</v>
      </c>
      <c r="H67" s="249" t="e">
        <f t="shared" si="2"/>
        <v>#DIV/0!</v>
      </c>
      <c r="I67" s="85" t="s">
        <v>253</v>
      </c>
    </row>
    <row r="68" spans="1:9" ht="12.75" customHeight="1" x14ac:dyDescent="0.25">
      <c r="A68" s="46"/>
      <c r="B68" s="257">
        <v>2025000018</v>
      </c>
      <c r="C68" s="46">
        <v>3429</v>
      </c>
      <c r="D68" s="48">
        <v>2321</v>
      </c>
      <c r="E68" s="274"/>
      <c r="F68" s="392">
        <v>0</v>
      </c>
      <c r="G68" s="45">
        <v>0</v>
      </c>
      <c r="H68" s="249" t="e">
        <f t="shared" si="2"/>
        <v>#DIV/0!</v>
      </c>
      <c r="I68" s="85" t="s">
        <v>304</v>
      </c>
    </row>
    <row r="69" spans="1:9" ht="12.75" customHeight="1" x14ac:dyDescent="0.25">
      <c r="A69" s="446"/>
      <c r="B69" s="447">
        <v>2023051800</v>
      </c>
      <c r="C69" s="446">
        <v>3613</v>
      </c>
      <c r="D69" s="448">
        <v>2321</v>
      </c>
      <c r="E69" s="432"/>
      <c r="F69" s="620">
        <v>517</v>
      </c>
      <c r="G69" s="45"/>
      <c r="H69" s="249"/>
      <c r="I69" s="85" t="s">
        <v>380</v>
      </c>
    </row>
    <row r="70" spans="1:9" ht="12.75" customHeight="1" x14ac:dyDescent="0.25">
      <c r="A70" s="484"/>
      <c r="B70" s="485"/>
      <c r="C70" s="484">
        <v>6409</v>
      </c>
      <c r="D70" s="448">
        <v>2321</v>
      </c>
      <c r="E70" s="274"/>
      <c r="F70" s="392"/>
      <c r="G70" s="466">
        <v>30</v>
      </c>
      <c r="H70" s="439"/>
      <c r="I70" s="467" t="s">
        <v>352</v>
      </c>
    </row>
    <row r="71" spans="1:9" ht="12.75" customHeight="1" x14ac:dyDescent="0.25">
      <c r="A71" s="46"/>
      <c r="B71" s="257"/>
      <c r="C71" s="46">
        <v>6171</v>
      </c>
      <c r="D71" s="48">
        <v>2321</v>
      </c>
      <c r="E71" s="274">
        <v>105</v>
      </c>
      <c r="F71" s="274">
        <v>105</v>
      </c>
      <c r="G71" s="45">
        <v>105</v>
      </c>
      <c r="H71" s="249">
        <f t="shared" si="2"/>
        <v>1</v>
      </c>
      <c r="I71" s="85" t="s">
        <v>76</v>
      </c>
    </row>
    <row r="72" spans="1:9" ht="12.75" customHeight="1" x14ac:dyDescent="0.25">
      <c r="A72" s="46"/>
      <c r="B72" s="257"/>
      <c r="C72" s="46">
        <v>6320</v>
      </c>
      <c r="D72" s="48">
        <v>2322</v>
      </c>
      <c r="E72" s="274">
        <v>0</v>
      </c>
      <c r="F72" s="274">
        <v>0</v>
      </c>
      <c r="G72" s="45">
        <v>48</v>
      </c>
      <c r="H72" s="249" t="e">
        <f t="shared" si="2"/>
        <v>#DIV/0!</v>
      </c>
      <c r="I72" s="85" t="s">
        <v>77</v>
      </c>
    </row>
    <row r="73" spans="1:9" ht="12.75" customHeight="1" x14ac:dyDescent="0.25">
      <c r="A73" s="446"/>
      <c r="B73" s="447"/>
      <c r="C73" s="446">
        <v>3631</v>
      </c>
      <c r="D73" s="448">
        <v>2322</v>
      </c>
      <c r="E73" s="274"/>
      <c r="F73" s="274"/>
      <c r="G73" s="449">
        <v>44</v>
      </c>
      <c r="H73" s="439"/>
      <c r="I73" s="450" t="s">
        <v>77</v>
      </c>
    </row>
    <row r="74" spans="1:9" ht="12.75" customHeight="1" x14ac:dyDescent="0.25">
      <c r="A74" s="46"/>
      <c r="B74" s="257"/>
      <c r="C74" s="46">
        <v>2212</v>
      </c>
      <c r="D74" s="48">
        <v>2322</v>
      </c>
      <c r="E74" s="274"/>
      <c r="F74" s="274"/>
      <c r="G74" s="45">
        <v>6</v>
      </c>
      <c r="H74" s="249"/>
      <c r="I74" s="85" t="s">
        <v>77</v>
      </c>
    </row>
    <row r="75" spans="1:9" ht="12.75" customHeight="1" x14ac:dyDescent="0.25">
      <c r="A75" s="46"/>
      <c r="B75" s="257"/>
      <c r="C75" s="46">
        <v>2169</v>
      </c>
      <c r="D75" s="48">
        <v>2324</v>
      </c>
      <c r="E75" s="274">
        <v>1</v>
      </c>
      <c r="F75" s="274">
        <v>1</v>
      </c>
      <c r="G75" s="45">
        <v>1</v>
      </c>
      <c r="H75" s="249">
        <f t="shared" si="2"/>
        <v>1</v>
      </c>
      <c r="I75" s="85" t="s">
        <v>78</v>
      </c>
    </row>
    <row r="76" spans="1:9" ht="12.75" customHeight="1" x14ac:dyDescent="0.25">
      <c r="A76" s="46"/>
      <c r="B76" s="257"/>
      <c r="C76" s="46">
        <v>3392</v>
      </c>
      <c r="D76" s="48">
        <v>2324</v>
      </c>
      <c r="E76" s="274"/>
      <c r="F76" s="274"/>
      <c r="G76" s="45">
        <v>1</v>
      </c>
      <c r="H76" s="249"/>
      <c r="I76" s="85" t="s">
        <v>351</v>
      </c>
    </row>
    <row r="77" spans="1:9" ht="12.75" customHeight="1" x14ac:dyDescent="0.25">
      <c r="A77" s="46"/>
      <c r="B77" s="257"/>
      <c r="C77" s="46">
        <v>3399</v>
      </c>
      <c r="D77" s="48">
        <v>2324</v>
      </c>
      <c r="E77" s="274">
        <v>20</v>
      </c>
      <c r="F77" s="274">
        <v>20</v>
      </c>
      <c r="G77" s="45">
        <v>21</v>
      </c>
      <c r="H77" s="249">
        <f t="shared" si="2"/>
        <v>1.05</v>
      </c>
      <c r="I77" s="85" t="s">
        <v>79</v>
      </c>
    </row>
    <row r="78" spans="1:9" ht="12.75" customHeight="1" x14ac:dyDescent="0.25">
      <c r="A78" s="46"/>
      <c r="B78" s="257"/>
      <c r="C78" s="46">
        <v>3632</v>
      </c>
      <c r="D78" s="48">
        <v>2324</v>
      </c>
      <c r="E78" s="274">
        <v>100</v>
      </c>
      <c r="F78" s="274">
        <v>100</v>
      </c>
      <c r="G78" s="45">
        <v>236</v>
      </c>
      <c r="H78" s="249">
        <f t="shared" si="2"/>
        <v>2.36</v>
      </c>
      <c r="I78" s="85" t="s">
        <v>382</v>
      </c>
    </row>
    <row r="79" spans="1:9" ht="12.75" customHeight="1" x14ac:dyDescent="0.25">
      <c r="A79" s="46"/>
      <c r="B79" s="257"/>
      <c r="C79" s="46">
        <v>3725</v>
      </c>
      <c r="D79" s="48">
        <v>2324</v>
      </c>
      <c r="E79" s="274">
        <v>1500</v>
      </c>
      <c r="F79" s="392">
        <v>1800</v>
      </c>
      <c r="G79" s="45">
        <v>1852</v>
      </c>
      <c r="H79" s="249">
        <f t="shared" si="2"/>
        <v>1.028888888888889</v>
      </c>
      <c r="I79" s="85" t="s">
        <v>80</v>
      </c>
    </row>
    <row r="80" spans="1:9" ht="12.75" customHeight="1" x14ac:dyDescent="0.25">
      <c r="A80" s="46"/>
      <c r="B80" s="257"/>
      <c r="C80" s="46">
        <v>6171</v>
      </c>
      <c r="D80" s="48">
        <v>2324</v>
      </c>
      <c r="E80" s="274">
        <v>40</v>
      </c>
      <c r="F80" s="274">
        <v>40</v>
      </c>
      <c r="G80" s="45">
        <v>28</v>
      </c>
      <c r="H80" s="249">
        <f t="shared" si="2"/>
        <v>0.7</v>
      </c>
      <c r="I80" s="85" t="s">
        <v>81</v>
      </c>
    </row>
    <row r="81" spans="1:9" ht="12.75" customHeight="1" x14ac:dyDescent="0.25">
      <c r="A81" s="57"/>
      <c r="B81" s="260"/>
      <c r="C81" s="57">
        <v>3613</v>
      </c>
      <c r="D81" s="69">
        <v>2324</v>
      </c>
      <c r="E81" s="274"/>
      <c r="F81" s="274"/>
      <c r="G81" s="70">
        <v>4</v>
      </c>
      <c r="H81" s="249"/>
      <c r="I81" s="60" t="s">
        <v>275</v>
      </c>
    </row>
    <row r="82" spans="1:9" ht="12.75" customHeight="1" x14ac:dyDescent="0.25">
      <c r="A82" s="57"/>
      <c r="B82" s="260"/>
      <c r="C82" s="57">
        <v>3639</v>
      </c>
      <c r="D82" s="69">
        <v>2324</v>
      </c>
      <c r="E82" s="274"/>
      <c r="F82" s="274"/>
      <c r="G82" s="70">
        <v>6</v>
      </c>
      <c r="H82" s="249"/>
      <c r="I82" s="60" t="s">
        <v>279</v>
      </c>
    </row>
    <row r="83" spans="1:9" ht="12.75" customHeight="1" x14ac:dyDescent="0.25">
      <c r="A83" s="468"/>
      <c r="B83" s="486"/>
      <c r="C83" s="468">
        <v>6409</v>
      </c>
      <c r="D83" s="469">
        <v>2324</v>
      </c>
      <c r="E83" s="432"/>
      <c r="F83" s="432"/>
      <c r="G83" s="70">
        <v>3</v>
      </c>
      <c r="H83" s="249"/>
      <c r="I83" s="60" t="s">
        <v>450</v>
      </c>
    </row>
    <row r="84" spans="1:9" ht="12.75" customHeight="1" x14ac:dyDescent="0.25">
      <c r="A84" s="57"/>
      <c r="B84" s="260"/>
      <c r="C84" s="57">
        <v>6409</v>
      </c>
      <c r="D84" s="69">
        <v>2328</v>
      </c>
      <c r="E84" s="274"/>
      <c r="F84" s="274"/>
      <c r="G84" s="70">
        <v>37</v>
      </c>
      <c r="H84" s="249"/>
      <c r="I84" s="60" t="s">
        <v>278</v>
      </c>
    </row>
    <row r="85" spans="1:9" ht="12.75" customHeight="1" x14ac:dyDescent="0.25">
      <c r="A85" s="429"/>
      <c r="B85" s="430"/>
      <c r="C85" s="429">
        <v>3612</v>
      </c>
      <c r="D85" s="431">
        <v>2329</v>
      </c>
      <c r="E85" s="432"/>
      <c r="F85" s="432"/>
      <c r="G85" s="70">
        <v>20</v>
      </c>
      <c r="H85" s="249"/>
      <c r="I85" s="60" t="s">
        <v>353</v>
      </c>
    </row>
    <row r="86" spans="1:9" ht="12.75" customHeight="1" x14ac:dyDescent="0.25">
      <c r="A86" s="468"/>
      <c r="B86" s="486"/>
      <c r="C86" s="468">
        <v>3639</v>
      </c>
      <c r="D86" s="469">
        <v>2329</v>
      </c>
      <c r="E86" s="487"/>
      <c r="F86" s="487"/>
      <c r="G86" s="471">
        <v>22</v>
      </c>
      <c r="H86" s="439"/>
      <c r="I86" s="472" t="s">
        <v>354</v>
      </c>
    </row>
    <row r="87" spans="1:9" ht="12.75" customHeight="1" x14ac:dyDescent="0.25">
      <c r="A87" s="57"/>
      <c r="B87" s="260"/>
      <c r="C87" s="57">
        <v>6310</v>
      </c>
      <c r="D87" s="69">
        <v>2141</v>
      </c>
      <c r="E87" s="432"/>
      <c r="F87" s="432"/>
      <c r="G87" s="70">
        <v>1</v>
      </c>
      <c r="H87" s="249"/>
      <c r="I87" s="60" t="s">
        <v>451</v>
      </c>
    </row>
    <row r="88" spans="1:9" ht="12.75" customHeight="1" x14ac:dyDescent="0.25">
      <c r="A88" s="57"/>
      <c r="B88" s="260"/>
      <c r="C88" s="57">
        <v>6409</v>
      </c>
      <c r="D88" s="69">
        <v>2329</v>
      </c>
      <c r="E88" s="274"/>
      <c r="F88" s="274"/>
      <c r="G88" s="70">
        <v>160</v>
      </c>
      <c r="H88" s="249"/>
      <c r="I88" s="60" t="s">
        <v>305</v>
      </c>
    </row>
    <row r="89" spans="1:9" ht="12.75" customHeight="1" x14ac:dyDescent="0.25">
      <c r="A89" s="57"/>
      <c r="B89" s="260"/>
      <c r="C89" s="57">
        <v>6409</v>
      </c>
      <c r="D89" s="69">
        <v>2329</v>
      </c>
      <c r="E89" s="274">
        <v>250</v>
      </c>
      <c r="F89" s="392">
        <v>0</v>
      </c>
      <c r="G89" s="70">
        <v>0</v>
      </c>
      <c r="H89" s="249" t="e">
        <f t="shared" si="2"/>
        <v>#DIV/0!</v>
      </c>
      <c r="I89" s="126" t="s">
        <v>416</v>
      </c>
    </row>
    <row r="90" spans="1:9" ht="12.75" customHeight="1" x14ac:dyDescent="0.25">
      <c r="A90" s="57"/>
      <c r="B90" s="260"/>
      <c r="C90" s="57"/>
      <c r="D90" s="69">
        <v>2460</v>
      </c>
      <c r="E90" s="274">
        <v>176</v>
      </c>
      <c r="F90" s="274">
        <v>176</v>
      </c>
      <c r="G90" s="70">
        <v>142</v>
      </c>
      <c r="H90" s="249">
        <f t="shared" si="2"/>
        <v>0.80681818181818177</v>
      </c>
      <c r="I90" s="60" t="s">
        <v>413</v>
      </c>
    </row>
    <row r="91" spans="1:9" ht="12.75" customHeight="1" thickBot="1" x14ac:dyDescent="0.3">
      <c r="A91" s="71"/>
      <c r="B91" s="261"/>
      <c r="C91" s="71"/>
      <c r="D91" s="72">
        <v>2451</v>
      </c>
      <c r="E91" s="275">
        <v>572</v>
      </c>
      <c r="F91" s="393">
        <v>176</v>
      </c>
      <c r="G91" s="73">
        <v>176</v>
      </c>
      <c r="H91" s="536">
        <f t="shared" si="2"/>
        <v>1</v>
      </c>
      <c r="I91" s="74" t="s">
        <v>82</v>
      </c>
    </row>
    <row r="92" spans="1:9" ht="12.75" customHeight="1" thickTop="1" x14ac:dyDescent="0.25">
      <c r="A92" s="53"/>
      <c r="B92" s="53"/>
      <c r="C92" s="53"/>
      <c r="D92" s="54"/>
      <c r="E92" s="55">
        <f>SUM(E26:E91)</f>
        <v>27892</v>
      </c>
      <c r="F92" s="55">
        <f>SUM(F26:F91)</f>
        <v>30575</v>
      </c>
      <c r="G92" s="55">
        <f>SUM(G26:G91)</f>
        <v>31245</v>
      </c>
      <c r="H92" s="539">
        <f t="shared" si="2"/>
        <v>1.0219133278822568</v>
      </c>
      <c r="I92" s="75"/>
    </row>
    <row r="93" spans="1:9" ht="12.75" customHeight="1" x14ac:dyDescent="0.25">
      <c r="A93" s="76"/>
      <c r="B93" s="76"/>
      <c r="C93" s="76"/>
      <c r="D93" s="76"/>
      <c r="E93" s="77"/>
      <c r="F93" s="78"/>
      <c r="G93" s="78"/>
      <c r="H93" s="289"/>
      <c r="I93" s="76"/>
    </row>
    <row r="94" spans="1:9" ht="12.75" customHeight="1" x14ac:dyDescent="0.25">
      <c r="A94" s="76"/>
      <c r="B94" s="26" t="s">
        <v>83</v>
      </c>
      <c r="C94" s="76"/>
      <c r="D94" s="76"/>
      <c r="E94" s="79"/>
      <c r="F94" s="59"/>
      <c r="G94" s="59"/>
      <c r="H94" s="288"/>
      <c r="I94" s="80"/>
    </row>
    <row r="95" spans="1:9" ht="12.75" customHeight="1" x14ac:dyDescent="0.25">
      <c r="A95" s="293"/>
      <c r="B95" s="294"/>
      <c r="C95" s="488">
        <v>3322</v>
      </c>
      <c r="D95" s="488">
        <v>3121</v>
      </c>
      <c r="E95" s="489">
        <v>0</v>
      </c>
      <c r="F95" s="490">
        <v>231</v>
      </c>
      <c r="G95" s="491">
        <v>231</v>
      </c>
      <c r="H95" s="495">
        <f t="shared" si="2"/>
        <v>1</v>
      </c>
      <c r="I95" s="492" t="s">
        <v>276</v>
      </c>
    </row>
    <row r="96" spans="1:9" ht="12.75" customHeight="1" x14ac:dyDescent="0.25">
      <c r="A96" s="76"/>
      <c r="B96" s="26"/>
      <c r="C96" s="493">
        <v>3429</v>
      </c>
      <c r="D96" s="493">
        <v>3121</v>
      </c>
      <c r="E96" s="494"/>
      <c r="F96" s="590">
        <v>254</v>
      </c>
      <c r="G96" s="487">
        <v>254</v>
      </c>
      <c r="H96" s="495"/>
      <c r="I96" s="496" t="s">
        <v>355</v>
      </c>
    </row>
    <row r="97" spans="1:10" ht="12.75" customHeight="1" thickBot="1" x14ac:dyDescent="0.3">
      <c r="A97" s="497"/>
      <c r="B97" s="498"/>
      <c r="C97" s="291">
        <v>3612</v>
      </c>
      <c r="D97" s="291">
        <v>3111</v>
      </c>
      <c r="E97" s="295">
        <v>5000</v>
      </c>
      <c r="F97" s="394">
        <v>11581</v>
      </c>
      <c r="G97" s="296">
        <v>13770</v>
      </c>
      <c r="H97" s="536">
        <f t="shared" si="2"/>
        <v>1.1890164925308695</v>
      </c>
      <c r="I97" s="292" t="s">
        <v>84</v>
      </c>
    </row>
    <row r="98" spans="1:10" ht="12.75" customHeight="1" thickTop="1" x14ac:dyDescent="0.25">
      <c r="A98" s="53"/>
      <c r="B98" s="540"/>
      <c r="C98" s="540"/>
      <c r="D98" s="540"/>
      <c r="E98" s="541">
        <f>SUM(E95:E97)</f>
        <v>5000</v>
      </c>
      <c r="F98" s="541">
        <f t="shared" ref="F98:G98" si="3">SUM(F95:F97)</f>
        <v>12066</v>
      </c>
      <c r="G98" s="541">
        <f t="shared" si="3"/>
        <v>14255</v>
      </c>
      <c r="H98" s="539">
        <f t="shared" si="2"/>
        <v>1.1814188629206033</v>
      </c>
      <c r="I98" s="542"/>
    </row>
    <row r="99" spans="1:10" ht="12.75" customHeight="1" x14ac:dyDescent="0.25">
      <c r="A99" s="76"/>
      <c r="B99" s="76"/>
      <c r="C99" s="76"/>
      <c r="D99" s="76"/>
      <c r="E99" s="82"/>
      <c r="F99" s="83"/>
      <c r="G99" s="83"/>
      <c r="H99" s="288"/>
      <c r="I99" s="80"/>
    </row>
    <row r="100" spans="1:10" ht="12.75" customHeight="1" x14ac:dyDescent="0.25">
      <c r="A100" s="76"/>
      <c r="B100" s="26" t="s">
        <v>85</v>
      </c>
      <c r="C100" s="76"/>
      <c r="D100" s="76"/>
      <c r="E100" s="82"/>
      <c r="F100" s="83"/>
      <c r="G100" s="83"/>
      <c r="H100" s="290"/>
      <c r="I100" s="80"/>
    </row>
    <row r="101" spans="1:10" ht="12.75" customHeight="1" x14ac:dyDescent="0.25">
      <c r="A101" s="46"/>
      <c r="B101" s="46"/>
      <c r="C101" s="46"/>
      <c r="D101" s="84">
        <v>4111</v>
      </c>
      <c r="E101" s="276"/>
      <c r="F101" s="276">
        <v>1</v>
      </c>
      <c r="G101" s="45">
        <v>1</v>
      </c>
      <c r="H101" s="249">
        <f>G101/F101</f>
        <v>1</v>
      </c>
      <c r="I101" s="85" t="s">
        <v>331</v>
      </c>
    </row>
    <row r="102" spans="1:10" ht="12.75" customHeight="1" x14ac:dyDescent="0.25">
      <c r="A102" s="76"/>
      <c r="B102" s="76">
        <v>98071</v>
      </c>
      <c r="C102" s="76"/>
      <c r="D102" s="499">
        <v>4111</v>
      </c>
      <c r="E102" s="276"/>
      <c r="F102" s="276">
        <v>183</v>
      </c>
      <c r="G102" s="466">
        <v>183</v>
      </c>
      <c r="H102" s="249">
        <f>G102/F102</f>
        <v>1</v>
      </c>
      <c r="I102" s="467" t="s">
        <v>356</v>
      </c>
    </row>
    <row r="103" spans="1:10" ht="12.75" customHeight="1" x14ac:dyDescent="0.25">
      <c r="A103" s="500"/>
      <c r="B103" s="500"/>
      <c r="C103" s="500"/>
      <c r="D103" s="84">
        <v>4112</v>
      </c>
      <c r="E103" s="276">
        <v>5113.5</v>
      </c>
      <c r="F103" s="276">
        <v>5113.5</v>
      </c>
      <c r="G103" s="45">
        <v>5113.5</v>
      </c>
      <c r="H103" s="249">
        <f>G103/F103</f>
        <v>1</v>
      </c>
      <c r="I103" s="85" t="s">
        <v>86</v>
      </c>
    </row>
    <row r="104" spans="1:10" ht="12.75" customHeight="1" x14ac:dyDescent="0.25">
      <c r="A104" s="46"/>
      <c r="B104" s="46"/>
      <c r="C104" s="46"/>
      <c r="D104" s="84">
        <v>4113</v>
      </c>
      <c r="E104" s="277">
        <v>728</v>
      </c>
      <c r="F104" s="621">
        <v>925</v>
      </c>
      <c r="G104" s="70">
        <v>924</v>
      </c>
      <c r="H104" s="249">
        <f t="shared" si="2"/>
        <v>0.99891891891891893</v>
      </c>
      <c r="I104" s="60" t="s">
        <v>87</v>
      </c>
    </row>
    <row r="105" spans="1:10" ht="12.75" customHeight="1" x14ac:dyDescent="0.25">
      <c r="A105" s="46"/>
      <c r="B105" s="46">
        <v>13015</v>
      </c>
      <c r="C105" s="46"/>
      <c r="D105" s="48">
        <v>4116</v>
      </c>
      <c r="E105" s="277">
        <v>0</v>
      </c>
      <c r="F105" s="277">
        <v>1079</v>
      </c>
      <c r="G105" s="45">
        <v>1079</v>
      </c>
      <c r="H105" s="249">
        <f t="shared" si="2"/>
        <v>1</v>
      </c>
      <c r="I105" s="85" t="s">
        <v>88</v>
      </c>
      <c r="J105" s="86"/>
    </row>
    <row r="106" spans="1:10" ht="12.75" customHeight="1" x14ac:dyDescent="0.25">
      <c r="A106" s="57"/>
      <c r="B106" s="57">
        <v>13021</v>
      </c>
      <c r="C106" s="57"/>
      <c r="D106" s="69">
        <v>4116</v>
      </c>
      <c r="E106" s="278">
        <v>2043</v>
      </c>
      <c r="F106" s="278">
        <v>2042</v>
      </c>
      <c r="G106" s="70">
        <v>2042</v>
      </c>
      <c r="H106" s="249">
        <f t="shared" si="2"/>
        <v>1</v>
      </c>
      <c r="I106" s="60" t="s">
        <v>89</v>
      </c>
    </row>
    <row r="107" spans="1:10" ht="12.75" customHeight="1" x14ac:dyDescent="0.25">
      <c r="A107" s="57"/>
      <c r="B107" s="57">
        <v>13021</v>
      </c>
      <c r="C107" s="57"/>
      <c r="D107" s="69">
        <v>4116</v>
      </c>
      <c r="E107" s="278">
        <v>839</v>
      </c>
      <c r="F107" s="278">
        <v>1258</v>
      </c>
      <c r="G107" s="70">
        <v>1258</v>
      </c>
      <c r="H107" s="249">
        <f t="shared" si="2"/>
        <v>1</v>
      </c>
      <c r="I107" s="60" t="s">
        <v>90</v>
      </c>
    </row>
    <row r="108" spans="1:10" ht="12.75" customHeight="1" x14ac:dyDescent="0.25">
      <c r="A108" s="435"/>
      <c r="B108" s="435"/>
      <c r="C108" s="435"/>
      <c r="D108" s="436">
        <v>4116</v>
      </c>
      <c r="E108" s="437"/>
      <c r="F108" s="437">
        <v>929</v>
      </c>
      <c r="G108" s="438">
        <v>929</v>
      </c>
      <c r="H108" s="439">
        <f t="shared" si="2"/>
        <v>1</v>
      </c>
      <c r="I108" s="440" t="s">
        <v>335</v>
      </c>
    </row>
    <row r="109" spans="1:10" ht="12.75" customHeight="1" x14ac:dyDescent="0.25">
      <c r="A109" s="468"/>
      <c r="B109" s="468"/>
      <c r="C109" s="468"/>
      <c r="D109" s="69">
        <v>4116</v>
      </c>
      <c r="E109" s="278"/>
      <c r="F109" s="278">
        <v>1730</v>
      </c>
      <c r="G109" s="70">
        <v>1729</v>
      </c>
      <c r="H109" s="249">
        <f t="shared" ref="H109" si="4">G109/F109</f>
        <v>0.99942196531791905</v>
      </c>
      <c r="I109" s="633" t="s">
        <v>455</v>
      </c>
    </row>
    <row r="110" spans="1:10" ht="12.75" customHeight="1" x14ac:dyDescent="0.25">
      <c r="A110" s="57"/>
      <c r="B110" s="57">
        <v>13022</v>
      </c>
      <c r="C110" s="57"/>
      <c r="D110" s="69">
        <v>4116</v>
      </c>
      <c r="E110" s="278">
        <v>1720</v>
      </c>
      <c r="F110" s="278">
        <v>2373</v>
      </c>
      <c r="G110" s="70">
        <v>2373</v>
      </c>
      <c r="H110" s="249">
        <f t="shared" si="2"/>
        <v>1</v>
      </c>
      <c r="I110" s="60" t="s">
        <v>389</v>
      </c>
    </row>
    <row r="111" spans="1:10" ht="12.75" customHeight="1" x14ac:dyDescent="0.25">
      <c r="A111" s="468"/>
      <c r="B111" s="468">
        <v>17085</v>
      </c>
      <c r="C111" s="468"/>
      <c r="D111" s="469">
        <v>4116</v>
      </c>
      <c r="E111" s="470"/>
      <c r="F111" s="470">
        <v>507</v>
      </c>
      <c r="G111" s="471">
        <v>507</v>
      </c>
      <c r="H111" s="439">
        <f t="shared" si="2"/>
        <v>1</v>
      </c>
      <c r="I111" s="632" t="s">
        <v>454</v>
      </c>
    </row>
    <row r="112" spans="1:10" ht="12.75" customHeight="1" x14ac:dyDescent="0.25">
      <c r="A112" s="468"/>
      <c r="B112" s="468"/>
      <c r="C112" s="468"/>
      <c r="D112" s="469">
        <v>4116</v>
      </c>
      <c r="E112" s="470"/>
      <c r="F112" s="470">
        <v>729</v>
      </c>
      <c r="G112" s="471">
        <v>729</v>
      </c>
      <c r="H112" s="591">
        <f t="shared" si="2"/>
        <v>1</v>
      </c>
      <c r="I112" s="632" t="s">
        <v>453</v>
      </c>
    </row>
    <row r="113" spans="1:9" ht="12.75" customHeight="1" x14ac:dyDescent="0.25">
      <c r="A113" s="468"/>
      <c r="B113" s="468"/>
      <c r="C113" s="468"/>
      <c r="D113" s="469">
        <v>4116</v>
      </c>
      <c r="E113" s="470"/>
      <c r="F113" s="470">
        <v>10</v>
      </c>
      <c r="G113" s="471">
        <v>10</v>
      </c>
      <c r="H113" s="591">
        <f t="shared" si="2"/>
        <v>1</v>
      </c>
      <c r="I113" s="632" t="s">
        <v>456</v>
      </c>
    </row>
    <row r="114" spans="1:9" ht="12.75" customHeight="1" x14ac:dyDescent="0.25">
      <c r="A114" s="57"/>
      <c r="B114" s="57"/>
      <c r="C114" s="57"/>
      <c r="D114" s="69">
        <v>4116</v>
      </c>
      <c r="E114" s="278">
        <v>0</v>
      </c>
      <c r="F114" s="278">
        <v>1360</v>
      </c>
      <c r="G114" s="70">
        <v>1360</v>
      </c>
      <c r="H114" s="249">
        <f t="shared" ref="H114" si="5">G114/F114</f>
        <v>1</v>
      </c>
      <c r="I114" s="60" t="s">
        <v>91</v>
      </c>
    </row>
    <row r="115" spans="1:9" ht="12.75" customHeight="1" x14ac:dyDescent="0.25">
      <c r="A115" s="57"/>
      <c r="B115" s="57"/>
      <c r="C115" s="57"/>
      <c r="D115" s="69">
        <v>4122</v>
      </c>
      <c r="E115" s="278"/>
      <c r="F115" s="278">
        <v>13975</v>
      </c>
      <c r="G115" s="70">
        <v>13975</v>
      </c>
      <c r="H115" s="249">
        <f t="shared" si="2"/>
        <v>1</v>
      </c>
      <c r="I115" s="60" t="s">
        <v>306</v>
      </c>
    </row>
    <row r="116" spans="1:9" ht="12.75" customHeight="1" x14ac:dyDescent="0.25">
      <c r="A116" s="468"/>
      <c r="B116" s="468"/>
      <c r="C116" s="468"/>
      <c r="D116" s="469">
        <v>4122</v>
      </c>
      <c r="E116" s="470"/>
      <c r="F116" s="470">
        <v>160</v>
      </c>
      <c r="G116" s="471">
        <v>160</v>
      </c>
      <c r="H116" s="439">
        <f>G116/F116</f>
        <v>1</v>
      </c>
      <c r="I116" s="472" t="s">
        <v>348</v>
      </c>
    </row>
    <row r="117" spans="1:9" ht="12.75" customHeight="1" x14ac:dyDescent="0.25">
      <c r="A117" s="468"/>
      <c r="B117" s="468"/>
      <c r="C117" s="468"/>
      <c r="D117" s="469">
        <v>4122</v>
      </c>
      <c r="E117" s="470"/>
      <c r="F117" s="470">
        <v>160</v>
      </c>
      <c r="G117" s="471">
        <v>160</v>
      </c>
      <c r="H117" s="439">
        <f>G117/F117</f>
        <v>1</v>
      </c>
      <c r="I117" s="472" t="s">
        <v>360</v>
      </c>
    </row>
    <row r="118" spans="1:9" ht="12.75" customHeight="1" x14ac:dyDescent="0.25">
      <c r="A118" s="441"/>
      <c r="B118" s="441"/>
      <c r="C118" s="441"/>
      <c r="D118" s="442">
        <v>4122</v>
      </c>
      <c r="E118" s="443"/>
      <c r="F118" s="443">
        <v>71</v>
      </c>
      <c r="G118" s="444">
        <v>71</v>
      </c>
      <c r="H118" s="439">
        <f t="shared" si="2"/>
        <v>1</v>
      </c>
      <c r="I118" s="440" t="s">
        <v>336</v>
      </c>
    </row>
    <row r="119" spans="1:9" ht="12.75" customHeight="1" x14ac:dyDescent="0.25">
      <c r="A119" s="468"/>
      <c r="B119" s="468"/>
      <c r="C119" s="468"/>
      <c r="D119" s="469">
        <v>4122</v>
      </c>
      <c r="E119" s="470"/>
      <c r="F119" s="470">
        <v>85</v>
      </c>
      <c r="G119" s="471">
        <v>85</v>
      </c>
      <c r="H119" s="439"/>
      <c r="I119" s="472" t="s">
        <v>357</v>
      </c>
    </row>
    <row r="120" spans="1:9" ht="12.75" customHeight="1" x14ac:dyDescent="0.25">
      <c r="A120" s="468"/>
      <c r="B120" s="468"/>
      <c r="C120" s="468"/>
      <c r="D120" s="469">
        <v>4122</v>
      </c>
      <c r="E120" s="470"/>
      <c r="F120" s="470">
        <v>35</v>
      </c>
      <c r="G120" s="471">
        <v>35</v>
      </c>
      <c r="H120" s="439"/>
      <c r="I120" s="472" t="s">
        <v>358</v>
      </c>
    </row>
    <row r="121" spans="1:9" ht="12.75" customHeight="1" x14ac:dyDescent="0.25">
      <c r="A121" s="441"/>
      <c r="B121" s="441"/>
      <c r="C121" s="441"/>
      <c r="D121" s="442">
        <v>4122</v>
      </c>
      <c r="E121" s="443"/>
      <c r="F121" s="443">
        <v>98</v>
      </c>
      <c r="G121" s="444">
        <v>98</v>
      </c>
      <c r="H121" s="439"/>
      <c r="I121" s="440" t="s">
        <v>378</v>
      </c>
    </row>
    <row r="122" spans="1:9" ht="12.75" customHeight="1" x14ac:dyDescent="0.25">
      <c r="A122" s="468"/>
      <c r="B122" s="468"/>
      <c r="C122" s="468"/>
      <c r="D122" s="469">
        <v>4122</v>
      </c>
      <c r="E122" s="470"/>
      <c r="F122" s="470">
        <v>684</v>
      </c>
      <c r="G122" s="471">
        <v>684</v>
      </c>
      <c r="H122" s="439"/>
      <c r="I122" s="472" t="s">
        <v>359</v>
      </c>
    </row>
    <row r="123" spans="1:9" ht="12.75" customHeight="1" x14ac:dyDescent="0.25">
      <c r="A123" s="57"/>
      <c r="B123" s="57"/>
      <c r="C123" s="57"/>
      <c r="D123" s="69">
        <v>4122</v>
      </c>
      <c r="E123" s="278"/>
      <c r="F123" s="278">
        <v>835</v>
      </c>
      <c r="G123" s="70">
        <v>835</v>
      </c>
      <c r="H123" s="249">
        <f t="shared" si="2"/>
        <v>1</v>
      </c>
      <c r="I123" s="60" t="s">
        <v>277</v>
      </c>
    </row>
    <row r="124" spans="1:9" ht="12.75" customHeight="1" x14ac:dyDescent="0.25">
      <c r="A124" s="468"/>
      <c r="B124" s="468"/>
      <c r="C124" s="468"/>
      <c r="D124" s="469">
        <v>4129</v>
      </c>
      <c r="E124" s="470"/>
      <c r="F124" s="501">
        <v>480</v>
      </c>
      <c r="G124" s="471">
        <v>480</v>
      </c>
      <c r="H124" s="439">
        <f t="shared" si="2"/>
        <v>1</v>
      </c>
      <c r="I124" s="472" t="s">
        <v>349</v>
      </c>
    </row>
    <row r="125" spans="1:9" ht="12.75" customHeight="1" x14ac:dyDescent="0.25">
      <c r="A125" s="57"/>
      <c r="B125" s="57"/>
      <c r="C125" s="57"/>
      <c r="D125" s="69">
        <v>4222</v>
      </c>
      <c r="E125" s="278"/>
      <c r="F125" s="278">
        <v>1000</v>
      </c>
      <c r="G125" s="70">
        <v>1000</v>
      </c>
      <c r="H125" s="249"/>
      <c r="I125" s="60" t="s">
        <v>414</v>
      </c>
    </row>
    <row r="126" spans="1:9" ht="12.75" customHeight="1" x14ac:dyDescent="0.25">
      <c r="A126" s="57"/>
      <c r="B126" s="57"/>
      <c r="C126" s="57"/>
      <c r="D126" s="69">
        <v>4121</v>
      </c>
      <c r="E126" s="278">
        <v>20</v>
      </c>
      <c r="F126" s="278">
        <v>20</v>
      </c>
      <c r="G126" s="70">
        <v>20</v>
      </c>
      <c r="H126" s="249">
        <f t="shared" si="2"/>
        <v>1</v>
      </c>
      <c r="I126" s="60" t="s">
        <v>92</v>
      </c>
    </row>
    <row r="127" spans="1:9" ht="12.75" customHeight="1" x14ac:dyDescent="0.25">
      <c r="A127" s="87"/>
      <c r="B127" s="87"/>
      <c r="C127" s="87"/>
      <c r="D127" s="88">
        <v>4121</v>
      </c>
      <c r="E127" s="279">
        <v>90</v>
      </c>
      <c r="F127" s="622">
        <v>70</v>
      </c>
      <c r="G127" s="89">
        <v>70</v>
      </c>
      <c r="H127" s="249">
        <f t="shared" si="2"/>
        <v>1</v>
      </c>
      <c r="I127" s="90" t="s">
        <v>93</v>
      </c>
    </row>
    <row r="128" spans="1:9" ht="12.75" customHeight="1" x14ac:dyDescent="0.25">
      <c r="A128" s="91"/>
      <c r="B128" s="91"/>
      <c r="C128" s="91"/>
      <c r="D128" s="92">
        <v>4213</v>
      </c>
      <c r="E128" s="280">
        <v>0</v>
      </c>
      <c r="F128" s="280">
        <v>44413</v>
      </c>
      <c r="G128" s="93">
        <v>44413</v>
      </c>
      <c r="H128" s="249">
        <f t="shared" si="2"/>
        <v>1</v>
      </c>
      <c r="I128" s="94" t="s">
        <v>94</v>
      </c>
    </row>
    <row r="129" spans="1:9" ht="12.75" customHeight="1" x14ac:dyDescent="0.25">
      <c r="A129" s="95"/>
      <c r="B129" s="95"/>
      <c r="C129" s="95"/>
      <c r="D129" s="96">
        <v>4213</v>
      </c>
      <c r="E129" s="281">
        <v>10000</v>
      </c>
      <c r="F129" s="281">
        <v>3992</v>
      </c>
      <c r="G129" s="97">
        <v>3992</v>
      </c>
      <c r="H129" s="249">
        <f t="shared" si="2"/>
        <v>1</v>
      </c>
      <c r="I129" s="98" t="s">
        <v>95</v>
      </c>
    </row>
    <row r="130" spans="1:9" ht="12.75" customHeight="1" x14ac:dyDescent="0.25">
      <c r="A130" s="95"/>
      <c r="B130" s="95"/>
      <c r="C130" s="95"/>
      <c r="D130" s="96">
        <v>4213</v>
      </c>
      <c r="E130" s="281">
        <v>0</v>
      </c>
      <c r="F130" s="281">
        <v>0</v>
      </c>
      <c r="G130" s="97">
        <v>0</v>
      </c>
      <c r="H130" s="634" t="s">
        <v>71</v>
      </c>
      <c r="I130" s="98" t="s">
        <v>246</v>
      </c>
    </row>
    <row r="131" spans="1:9" ht="12.75" customHeight="1" x14ac:dyDescent="0.25">
      <c r="A131" s="95"/>
      <c r="B131" s="95"/>
      <c r="C131" s="95"/>
      <c r="D131" s="96">
        <v>4213</v>
      </c>
      <c r="E131" s="281">
        <v>0</v>
      </c>
      <c r="F131" s="281">
        <v>0</v>
      </c>
      <c r="G131" s="97">
        <v>0</v>
      </c>
      <c r="H131" s="634" t="s">
        <v>71</v>
      </c>
      <c r="I131" s="98" t="s">
        <v>247</v>
      </c>
    </row>
    <row r="132" spans="1:9" ht="12.75" customHeight="1" x14ac:dyDescent="0.25">
      <c r="A132" s="95"/>
      <c r="B132" s="95"/>
      <c r="C132" s="95"/>
      <c r="D132" s="96">
        <v>4213</v>
      </c>
      <c r="E132" s="281">
        <v>0</v>
      </c>
      <c r="F132" s="281">
        <v>0</v>
      </c>
      <c r="G132" s="97">
        <v>0</v>
      </c>
      <c r="H132" s="634" t="s">
        <v>71</v>
      </c>
      <c r="I132" s="98" t="s">
        <v>248</v>
      </c>
    </row>
    <row r="133" spans="1:9" ht="12.75" customHeight="1" x14ac:dyDescent="0.25">
      <c r="A133" s="95"/>
      <c r="B133" s="95"/>
      <c r="C133" s="95"/>
      <c r="D133" s="96">
        <v>4213</v>
      </c>
      <c r="E133" s="281">
        <v>2651</v>
      </c>
      <c r="F133" s="623">
        <v>0</v>
      </c>
      <c r="G133" s="97">
        <v>0</v>
      </c>
      <c r="H133" s="634" t="s">
        <v>71</v>
      </c>
      <c r="I133" s="98" t="s">
        <v>242</v>
      </c>
    </row>
    <row r="134" spans="1:9" ht="12.75" customHeight="1" x14ac:dyDescent="0.25">
      <c r="A134" s="95"/>
      <c r="B134" s="95"/>
      <c r="C134" s="95"/>
      <c r="D134" s="96">
        <v>4213</v>
      </c>
      <c r="E134" s="281">
        <v>5000</v>
      </c>
      <c r="F134" s="535">
        <v>0</v>
      </c>
      <c r="G134" s="97">
        <v>0</v>
      </c>
      <c r="H134" s="634" t="s">
        <v>71</v>
      </c>
      <c r="I134" s="599" t="s">
        <v>440</v>
      </c>
    </row>
    <row r="135" spans="1:9" ht="12.75" customHeight="1" x14ac:dyDescent="0.25">
      <c r="A135" s="95"/>
      <c r="B135" s="95"/>
      <c r="C135" s="95"/>
      <c r="D135" s="248">
        <v>4216</v>
      </c>
      <c r="E135" s="304">
        <v>480</v>
      </c>
      <c r="F135" s="304">
        <v>480</v>
      </c>
      <c r="G135" s="112">
        <v>480</v>
      </c>
      <c r="H135" s="297">
        <f>G135/F135</f>
        <v>1</v>
      </c>
      <c r="I135" s="80" t="s">
        <v>99</v>
      </c>
    </row>
    <row r="136" spans="1:9" ht="12.75" customHeight="1" x14ac:dyDescent="0.25">
      <c r="A136" s="251"/>
      <c r="B136" s="251"/>
      <c r="C136" s="251"/>
      <c r="D136" s="252">
        <v>4216</v>
      </c>
      <c r="E136" s="282">
        <v>712</v>
      </c>
      <c r="F136" s="473">
        <v>752</v>
      </c>
      <c r="G136" s="253">
        <v>752</v>
      </c>
      <c r="H136" s="249">
        <f>G136/F136</f>
        <v>1</v>
      </c>
      <c r="I136" s="254" t="s">
        <v>254</v>
      </c>
    </row>
    <row r="137" spans="1:9" ht="12.75" customHeight="1" x14ac:dyDescent="0.25">
      <c r="A137" s="99"/>
      <c r="B137" s="99"/>
      <c r="C137" s="99"/>
      <c r="D137" s="100">
        <v>4216</v>
      </c>
      <c r="E137" s="283">
        <v>11146</v>
      </c>
      <c r="F137" s="628">
        <v>10417</v>
      </c>
      <c r="G137" s="101">
        <v>10417</v>
      </c>
      <c r="H137" s="249">
        <f t="shared" ref="H137" si="6">G137/F137*100</f>
        <v>100</v>
      </c>
      <c r="I137" s="250" t="s">
        <v>97</v>
      </c>
    </row>
    <row r="138" spans="1:9" ht="12.75" customHeight="1" x14ac:dyDescent="0.25">
      <c r="A138" s="102"/>
      <c r="B138" s="102"/>
      <c r="C138" s="102"/>
      <c r="D138" s="103">
        <v>4216</v>
      </c>
      <c r="E138" s="279">
        <v>14835</v>
      </c>
      <c r="F138" s="622">
        <v>7238</v>
      </c>
      <c r="G138" s="104">
        <v>7238</v>
      </c>
      <c r="H138" s="249">
        <f>G138/F138</f>
        <v>1</v>
      </c>
      <c r="I138" s="105" t="s">
        <v>98</v>
      </c>
    </row>
    <row r="139" spans="1:9" ht="12.75" customHeight="1" x14ac:dyDescent="0.25">
      <c r="A139" s="76"/>
      <c r="B139" s="76"/>
      <c r="C139" s="626"/>
      <c r="D139" s="626">
        <v>4216</v>
      </c>
      <c r="E139" s="624"/>
      <c r="F139" s="629">
        <v>1565</v>
      </c>
      <c r="G139" s="630">
        <v>1565</v>
      </c>
      <c r="H139" s="625">
        <f>G139/F139</f>
        <v>1</v>
      </c>
      <c r="I139" s="631" t="s">
        <v>452</v>
      </c>
    </row>
    <row r="140" spans="1:9" ht="12.75" customHeight="1" x14ac:dyDescent="0.25">
      <c r="A140" s="76"/>
      <c r="B140" s="76"/>
      <c r="C140" s="626"/>
      <c r="D140" s="396">
        <v>4216</v>
      </c>
      <c r="E140" s="280"/>
      <c r="F140" s="627">
        <v>377</v>
      </c>
      <c r="G140" s="395">
        <v>377</v>
      </c>
      <c r="H140" s="297">
        <f>G140/F140</f>
        <v>1</v>
      </c>
      <c r="I140" s="286" t="s">
        <v>307</v>
      </c>
    </row>
    <row r="141" spans="1:9" ht="12.75" customHeight="1" x14ac:dyDescent="0.25">
      <c r="A141" s="76"/>
      <c r="B141" s="76"/>
      <c r="C141" s="626"/>
      <c r="D141" s="96">
        <v>4221</v>
      </c>
      <c r="E141" s="281">
        <v>0</v>
      </c>
      <c r="F141" s="623">
        <v>1723</v>
      </c>
      <c r="G141" s="97">
        <v>1723</v>
      </c>
      <c r="H141" s="249">
        <f t="shared" ref="H141" si="7">G141/F141</f>
        <v>1</v>
      </c>
      <c r="I141" s="98" t="s">
        <v>96</v>
      </c>
    </row>
    <row r="142" spans="1:9" ht="12.75" customHeight="1" thickBot="1" x14ac:dyDescent="0.3">
      <c r="A142" s="76"/>
      <c r="B142" s="76"/>
      <c r="C142" s="76"/>
      <c r="D142" s="248">
        <v>4222</v>
      </c>
      <c r="E142" s="304">
        <v>2000</v>
      </c>
      <c r="F142" s="304">
        <v>0</v>
      </c>
      <c r="G142" s="112">
        <v>0</v>
      </c>
      <c r="H142" s="297" t="e">
        <f>G142/F142</f>
        <v>#DIV/0!</v>
      </c>
      <c r="I142" s="80" t="s">
        <v>99</v>
      </c>
    </row>
    <row r="143" spans="1:9" ht="12.75" customHeight="1" thickTop="1" x14ac:dyDescent="0.25">
      <c r="A143" s="298"/>
      <c r="B143" s="298"/>
      <c r="C143" s="298"/>
      <c r="D143" s="299"/>
      <c r="E143" s="300">
        <f>SUM(E101:E142)</f>
        <v>57377.5</v>
      </c>
      <c r="F143" s="301">
        <f>SUM(F101:F142)</f>
        <v>106869.5</v>
      </c>
      <c r="G143" s="301">
        <f>SUM(G101:G142)</f>
        <v>106867.5</v>
      </c>
      <c r="H143" s="302">
        <f>G143/F143</f>
        <v>0.99998128558662669</v>
      </c>
      <c r="I143" s="303"/>
    </row>
    <row r="144" spans="1:9" ht="12.75" customHeight="1" thickBot="1" x14ac:dyDescent="0.3">
      <c r="A144" s="57"/>
      <c r="B144" s="57"/>
      <c r="C144" s="57"/>
      <c r="D144" s="57"/>
      <c r="E144" s="106"/>
      <c r="F144" s="107"/>
      <c r="G144" s="107"/>
      <c r="H144" s="78"/>
      <c r="I144" s="108"/>
    </row>
    <row r="145" spans="1:10" ht="12.75" customHeight="1" thickTop="1" thickBot="1" x14ac:dyDescent="0.3">
      <c r="A145" s="670" t="s">
        <v>100</v>
      </c>
      <c r="B145" s="671"/>
      <c r="C145" s="671"/>
      <c r="D145" s="671"/>
      <c r="E145" s="22">
        <f>E23+E92+E98+E143</f>
        <v>217934.5</v>
      </c>
      <c r="F145" s="22">
        <f>F23+F92+F98+F143</f>
        <v>278789.5</v>
      </c>
      <c r="G145" s="22">
        <f>G23+G92+G98+G143</f>
        <v>280838.5</v>
      </c>
      <c r="H145" s="249">
        <f>G145/F145</f>
        <v>1.0073496311733405</v>
      </c>
      <c r="I145" s="109"/>
    </row>
    <row r="146" spans="1:10" ht="12.75" customHeight="1" thickTop="1" x14ac:dyDescent="0.25">
      <c r="A146" s="110"/>
      <c r="B146" s="110"/>
      <c r="C146" s="110"/>
      <c r="D146" s="110"/>
      <c r="E146" s="111"/>
      <c r="F146" s="112"/>
      <c r="G146" s="112"/>
      <c r="H146" s="112"/>
      <c r="I146" s="113"/>
    </row>
    <row r="147" spans="1:10" ht="12.75" customHeight="1" x14ac:dyDescent="0.25">
      <c r="A147" s="53"/>
      <c r="B147" s="24" t="s">
        <v>101</v>
      </c>
      <c r="C147" s="53"/>
      <c r="D147" s="53"/>
      <c r="E147" s="63"/>
      <c r="F147" s="64"/>
      <c r="G147" s="64"/>
      <c r="H147" s="59"/>
      <c r="I147" s="65"/>
    </row>
    <row r="148" spans="1:10" ht="12.75" customHeight="1" thickBot="1" x14ac:dyDescent="0.3">
      <c r="A148" s="114"/>
      <c r="B148" s="71"/>
      <c r="C148" s="71">
        <v>6330</v>
      </c>
      <c r="D148" s="72">
        <v>4134</v>
      </c>
      <c r="E148" s="115">
        <v>1642</v>
      </c>
      <c r="F148" s="73">
        <v>1642</v>
      </c>
      <c r="G148" s="73">
        <v>1642</v>
      </c>
      <c r="H148" s="538">
        <f>G148/F148</f>
        <v>1</v>
      </c>
      <c r="I148" s="74" t="s">
        <v>102</v>
      </c>
    </row>
    <row r="149" spans="1:10" ht="12.75" customHeight="1" thickTop="1" x14ac:dyDescent="0.25">
      <c r="A149" s="53"/>
      <c r="B149" s="53"/>
      <c r="C149" s="53"/>
      <c r="D149" s="54"/>
      <c r="E149" s="81">
        <f>SUM(E148)</f>
        <v>1642</v>
      </c>
      <c r="F149" s="66">
        <f>SUM(F148)</f>
        <v>1642</v>
      </c>
      <c r="G149" s="66">
        <f>SUM(G148)</f>
        <v>1642</v>
      </c>
      <c r="H149" s="543">
        <f>G149/F149</f>
        <v>1</v>
      </c>
      <c r="I149" s="128"/>
    </row>
    <row r="150" spans="1:10" ht="12.75" customHeight="1" thickBot="1" x14ac:dyDescent="0.3">
      <c r="A150" s="57"/>
      <c r="B150" s="57"/>
      <c r="C150" s="57"/>
      <c r="D150" s="57"/>
      <c r="E150" s="116"/>
      <c r="F150" s="117"/>
      <c r="G150" s="117"/>
      <c r="H150" s="127"/>
      <c r="I150" s="118"/>
      <c r="J150" s="27"/>
    </row>
    <row r="151" spans="1:10" ht="12.75" customHeight="1" thickTop="1" thickBot="1" x14ac:dyDescent="0.3">
      <c r="A151" s="670" t="s">
        <v>103</v>
      </c>
      <c r="B151" s="671"/>
      <c r="C151" s="671"/>
      <c r="D151" s="671"/>
      <c r="E151" s="23">
        <f>E145+E149</f>
        <v>219576.5</v>
      </c>
      <c r="F151" s="23">
        <f>F145+F149</f>
        <v>280431.5</v>
      </c>
      <c r="G151" s="23">
        <f>G145+G149</f>
        <v>282480.5</v>
      </c>
      <c r="H151" s="249">
        <f t="shared" ref="H151" si="8">G151/F151*100</f>
        <v>100.73065971547419</v>
      </c>
      <c r="I151" s="119"/>
      <c r="J151" s="27"/>
    </row>
    <row r="152" spans="1:10" ht="13.8" thickTop="1" x14ac:dyDescent="0.25"/>
  </sheetData>
  <mergeCells count="3">
    <mergeCell ref="A1:I1"/>
    <mergeCell ref="A145:D145"/>
    <mergeCell ref="A151:D151"/>
  </mergeCells>
  <pageMargins left="0.25" right="0.25" top="0.75" bottom="0.75" header="0.3" footer="0.3"/>
  <pageSetup paperSize="9" scale="89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74"/>
  <sheetViews>
    <sheetView zoomScale="136" zoomScaleNormal="136" workbookViewId="0">
      <selection activeCell="G9" sqref="G9"/>
    </sheetView>
  </sheetViews>
  <sheetFormatPr defaultColWidth="9.109375" defaultRowHeight="16.2" x14ac:dyDescent="0.25"/>
  <cols>
    <col min="1" max="1" width="9.44140625" style="39" customWidth="1"/>
    <col min="2" max="2" width="5.44140625" style="39" customWidth="1"/>
    <col min="3" max="3" width="13.109375" style="243" customWidth="1"/>
    <col min="4" max="4" width="5.44140625" style="39" customWidth="1"/>
    <col min="5" max="5" width="11.6640625" style="162" customWidth="1"/>
    <col min="6" max="7" width="11.6640625" style="163" customWidth="1"/>
    <col min="8" max="8" width="15.33203125" style="163" bestFit="1" customWidth="1"/>
    <col min="9" max="9" width="45" style="39" customWidth="1"/>
    <col min="10" max="10" width="2.33203125" style="39" customWidth="1"/>
    <col min="11" max="16384" width="9.109375" style="39"/>
  </cols>
  <sheetData>
    <row r="1" spans="1:10" ht="19.95" customHeight="1" thickBot="1" x14ac:dyDescent="0.3">
      <c r="A1" s="669" t="s">
        <v>270</v>
      </c>
      <c r="B1" s="669"/>
      <c r="C1" s="669"/>
      <c r="D1" s="669"/>
      <c r="E1" s="669"/>
      <c r="F1" s="669"/>
      <c r="G1" s="669"/>
      <c r="H1" s="669"/>
      <c r="I1" s="669"/>
      <c r="J1" s="76"/>
    </row>
    <row r="2" spans="1:10" ht="22.2" customHeight="1" thickBot="1" x14ac:dyDescent="0.3">
      <c r="A2" s="29" t="s">
        <v>24</v>
      </c>
      <c r="B2" s="29" t="s">
        <v>271</v>
      </c>
      <c r="C2" s="30" t="s">
        <v>269</v>
      </c>
      <c r="D2" s="31" t="s">
        <v>25</v>
      </c>
      <c r="E2" s="32" t="s">
        <v>27</v>
      </c>
      <c r="F2" s="33" t="s">
        <v>1</v>
      </c>
      <c r="G2" s="33" t="s">
        <v>28</v>
      </c>
      <c r="H2" s="546" t="s">
        <v>104</v>
      </c>
      <c r="I2" s="34"/>
      <c r="J2" s="76"/>
    </row>
    <row r="3" spans="1:10" ht="22.2" customHeight="1" thickBot="1" x14ac:dyDescent="0.3">
      <c r="A3" s="35"/>
      <c r="B3" s="35"/>
      <c r="C3" s="35"/>
      <c r="D3" s="35"/>
      <c r="E3" s="36">
        <v>2025</v>
      </c>
      <c r="F3" s="37">
        <v>2025</v>
      </c>
      <c r="G3" s="37">
        <v>2025</v>
      </c>
      <c r="H3" s="547" t="s">
        <v>441</v>
      </c>
      <c r="I3" s="38" t="s">
        <v>442</v>
      </c>
    </row>
    <row r="4" spans="1:10" ht="12.75" customHeight="1" x14ac:dyDescent="0.25">
      <c r="A4" s="131"/>
      <c r="B4" s="131"/>
      <c r="C4" s="131"/>
      <c r="D4" s="131"/>
      <c r="E4" s="132"/>
      <c r="F4" s="133"/>
      <c r="G4" s="133"/>
      <c r="H4" s="133"/>
      <c r="I4" s="134"/>
      <c r="J4" s="135"/>
    </row>
    <row r="5" spans="1:10" ht="12.75" customHeight="1" x14ac:dyDescent="0.25">
      <c r="A5" s="136"/>
      <c r="B5" s="137" t="s">
        <v>105</v>
      </c>
      <c r="C5" s="137"/>
      <c r="D5" s="136"/>
      <c r="E5" s="138"/>
      <c r="F5" s="139"/>
      <c r="G5" s="139"/>
      <c r="I5" s="140"/>
      <c r="J5" s="135"/>
    </row>
    <row r="6" spans="1:10" ht="12.75" customHeight="1" x14ac:dyDescent="0.25">
      <c r="A6" s="141"/>
      <c r="B6" s="142"/>
      <c r="C6" s="142"/>
      <c r="D6" s="143">
        <v>1014</v>
      </c>
      <c r="E6" s="144">
        <v>30</v>
      </c>
      <c r="F6" s="145">
        <v>48</v>
      </c>
      <c r="G6" s="146">
        <v>48</v>
      </c>
      <c r="H6" s="548">
        <f>G6/F6</f>
        <v>1</v>
      </c>
      <c r="I6" s="148" t="s">
        <v>106</v>
      </c>
      <c r="J6" s="135"/>
    </row>
    <row r="7" spans="1:10" ht="12.75" customHeight="1" x14ac:dyDescent="0.25">
      <c r="A7" s="305"/>
      <c r="B7" s="306"/>
      <c r="C7" s="306"/>
      <c r="D7" s="181">
        <v>1031</v>
      </c>
      <c r="E7" s="308"/>
      <c r="F7" s="309">
        <v>71</v>
      </c>
      <c r="G7" s="397">
        <v>71</v>
      </c>
      <c r="H7" s="548">
        <f t="shared" ref="H7:H9" si="0">G7/F7</f>
        <v>1</v>
      </c>
      <c r="I7" s="310" t="s">
        <v>280</v>
      </c>
      <c r="J7" s="135"/>
    </row>
    <row r="8" spans="1:10" ht="12.75" customHeight="1" thickBot="1" x14ac:dyDescent="0.3">
      <c r="A8" s="149"/>
      <c r="B8" s="150"/>
      <c r="C8" s="150"/>
      <c r="D8" s="151">
        <v>1032</v>
      </c>
      <c r="E8" s="152">
        <v>6</v>
      </c>
      <c r="F8" s="152">
        <v>6</v>
      </c>
      <c r="G8" s="153">
        <v>6</v>
      </c>
      <c r="H8" s="548">
        <f t="shared" si="0"/>
        <v>1</v>
      </c>
      <c r="I8" s="155" t="s">
        <v>107</v>
      </c>
      <c r="J8" s="135"/>
    </row>
    <row r="9" spans="1:10" ht="12.75" customHeight="1" thickTop="1" x14ac:dyDescent="0.25">
      <c r="A9" s="156"/>
      <c r="B9" s="157"/>
      <c r="C9" s="157"/>
      <c r="D9" s="158"/>
      <c r="E9" s="159">
        <f>SUM(E6:E8)</f>
        <v>36</v>
      </c>
      <c r="F9" s="159">
        <f>SUM(F6:F8)</f>
        <v>125</v>
      </c>
      <c r="G9" s="244">
        <f>SUM(G6:G8)</f>
        <v>125</v>
      </c>
      <c r="H9" s="548">
        <f t="shared" si="0"/>
        <v>1</v>
      </c>
      <c r="I9" s="160"/>
      <c r="J9" s="135"/>
    </row>
    <row r="10" spans="1:10" ht="12.75" customHeight="1" x14ac:dyDescent="0.25">
      <c r="A10" s="131"/>
      <c r="B10" s="161"/>
      <c r="C10" s="161"/>
      <c r="D10" s="161"/>
      <c r="I10" s="164"/>
      <c r="J10" s="135"/>
    </row>
    <row r="11" spans="1:10" ht="12.75" customHeight="1" x14ac:dyDescent="0.25">
      <c r="A11" s="165"/>
      <c r="B11" s="137" t="s">
        <v>108</v>
      </c>
      <c r="C11" s="137"/>
      <c r="D11" s="136"/>
      <c r="E11" s="138"/>
      <c r="F11" s="139"/>
      <c r="G11" s="139"/>
      <c r="I11" s="166"/>
      <c r="J11" s="135"/>
    </row>
    <row r="12" spans="1:10" ht="12.75" customHeight="1" x14ac:dyDescent="0.25">
      <c r="A12" s="141"/>
      <c r="B12" s="142"/>
      <c r="C12" s="167"/>
      <c r="D12" s="143">
        <v>2141</v>
      </c>
      <c r="E12" s="264">
        <v>200</v>
      </c>
      <c r="F12" s="264">
        <v>200</v>
      </c>
      <c r="G12" s="146">
        <v>163</v>
      </c>
      <c r="H12" s="548">
        <f>G12/F12</f>
        <v>0.81499999999999995</v>
      </c>
      <c r="I12" s="148" t="s">
        <v>109</v>
      </c>
      <c r="J12" s="135"/>
    </row>
    <row r="13" spans="1:10" ht="12.75" customHeight="1" x14ac:dyDescent="0.25">
      <c r="A13" s="141"/>
      <c r="B13" s="142"/>
      <c r="C13" s="167"/>
      <c r="D13" s="143">
        <v>2143</v>
      </c>
      <c r="E13" s="264"/>
      <c r="F13" s="398">
        <v>100</v>
      </c>
      <c r="G13" s="169">
        <v>14</v>
      </c>
      <c r="H13" s="548">
        <f t="shared" ref="H13:H60" si="1">G13/F13</f>
        <v>0.14000000000000001</v>
      </c>
      <c r="I13" s="148" t="s">
        <v>444</v>
      </c>
      <c r="J13" s="135"/>
    </row>
    <row r="14" spans="1:10" ht="12.75" customHeight="1" x14ac:dyDescent="0.25">
      <c r="A14" s="553"/>
      <c r="B14" s="554"/>
      <c r="C14" s="167">
        <v>2025000009</v>
      </c>
      <c r="D14" s="524">
        <v>2143</v>
      </c>
      <c r="E14" s="407"/>
      <c r="F14" s="519">
        <v>442</v>
      </c>
      <c r="G14" s="600">
        <v>441</v>
      </c>
      <c r="H14" s="548">
        <f t="shared" si="1"/>
        <v>0.99773755656108598</v>
      </c>
      <c r="I14" s="601" t="s">
        <v>443</v>
      </c>
      <c r="J14" s="135"/>
    </row>
    <row r="15" spans="1:10" ht="12.75" customHeight="1" x14ac:dyDescent="0.25">
      <c r="A15" s="141"/>
      <c r="B15" s="142"/>
      <c r="C15" s="167">
        <v>2024003300</v>
      </c>
      <c r="D15" s="143">
        <v>2144</v>
      </c>
      <c r="E15" s="264">
        <v>100</v>
      </c>
      <c r="F15" s="264">
        <v>100</v>
      </c>
      <c r="G15" s="146">
        <v>28</v>
      </c>
      <c r="H15" s="548">
        <f t="shared" si="1"/>
        <v>0.28000000000000003</v>
      </c>
      <c r="I15" s="148" t="s">
        <v>381</v>
      </c>
      <c r="J15" s="135"/>
    </row>
    <row r="16" spans="1:10" ht="12.75" customHeight="1" x14ac:dyDescent="0.25">
      <c r="A16" s="141"/>
      <c r="B16" s="142"/>
      <c r="C16" s="167"/>
      <c r="D16" s="143">
        <v>2169</v>
      </c>
      <c r="E16" s="264">
        <v>25</v>
      </c>
      <c r="F16" s="264">
        <v>25</v>
      </c>
      <c r="G16" s="146">
        <v>0</v>
      </c>
      <c r="H16" s="548">
        <f t="shared" si="1"/>
        <v>0</v>
      </c>
      <c r="I16" s="148" t="s">
        <v>110</v>
      </c>
      <c r="J16" s="135"/>
    </row>
    <row r="17" spans="1:11" ht="12.75" customHeight="1" x14ac:dyDescent="0.25">
      <c r="A17" s="141"/>
      <c r="B17" s="142"/>
      <c r="C17" s="167">
        <v>2019010000</v>
      </c>
      <c r="D17" s="143">
        <v>2212</v>
      </c>
      <c r="E17" s="265">
        <v>160</v>
      </c>
      <c r="F17" s="399">
        <v>160</v>
      </c>
      <c r="G17" s="317">
        <v>176</v>
      </c>
      <c r="H17" s="548">
        <f t="shared" si="1"/>
        <v>1.1000000000000001</v>
      </c>
      <c r="I17" s="521" t="s">
        <v>111</v>
      </c>
      <c r="J17" s="135" t="s">
        <v>112</v>
      </c>
    </row>
    <row r="18" spans="1:11" ht="12.75" customHeight="1" x14ac:dyDescent="0.25">
      <c r="A18" s="553"/>
      <c r="B18" s="554"/>
      <c r="C18" s="556"/>
      <c r="D18" s="524">
        <v>2212</v>
      </c>
      <c r="E18" s="325"/>
      <c r="F18" s="325">
        <v>185</v>
      </c>
      <c r="G18" s="558">
        <v>303</v>
      </c>
      <c r="H18" s="548">
        <f t="shared" si="1"/>
        <v>1.6378378378378378</v>
      </c>
      <c r="I18" s="557" t="s">
        <v>402</v>
      </c>
      <c r="J18" s="135"/>
    </row>
    <row r="19" spans="1:11" ht="12.75" customHeight="1" x14ac:dyDescent="0.25">
      <c r="A19" s="553"/>
      <c r="B19" s="554"/>
      <c r="C19" s="556"/>
      <c r="D19" s="524">
        <v>2212</v>
      </c>
      <c r="E19" s="325"/>
      <c r="F19" s="325"/>
      <c r="G19" s="558">
        <v>32</v>
      </c>
      <c r="H19" s="548" t="s">
        <v>71</v>
      </c>
      <c r="I19" s="557" t="s">
        <v>399</v>
      </c>
      <c r="J19" s="135"/>
    </row>
    <row r="20" spans="1:11" ht="12.75" customHeight="1" x14ac:dyDescent="0.25">
      <c r="A20" s="141"/>
      <c r="B20" s="142"/>
      <c r="C20" s="167">
        <v>2018130000</v>
      </c>
      <c r="D20" s="143">
        <v>2212</v>
      </c>
      <c r="E20" s="265"/>
      <c r="F20" s="399"/>
      <c r="G20" s="317">
        <v>2</v>
      </c>
      <c r="H20" s="548" t="s">
        <v>71</v>
      </c>
      <c r="I20" s="521" t="s">
        <v>309</v>
      </c>
      <c r="J20" s="135"/>
    </row>
    <row r="21" spans="1:11" ht="12.75" customHeight="1" x14ac:dyDescent="0.25">
      <c r="A21" s="324"/>
      <c r="B21" s="320"/>
      <c r="C21" s="415">
        <v>2018170000</v>
      </c>
      <c r="D21" s="319">
        <v>2212</v>
      </c>
      <c r="E21" s="407"/>
      <c r="F21" s="418"/>
      <c r="G21" s="520">
        <v>2</v>
      </c>
      <c r="H21" s="548" t="s">
        <v>71</v>
      </c>
      <c r="I21" s="522" t="s">
        <v>325</v>
      </c>
      <c r="J21" s="135"/>
    </row>
    <row r="22" spans="1:11" ht="12.75" customHeight="1" x14ac:dyDescent="0.25">
      <c r="A22" s="141"/>
      <c r="B22" s="142"/>
      <c r="C22" s="167">
        <v>2010000000</v>
      </c>
      <c r="D22" s="143">
        <v>2212</v>
      </c>
      <c r="E22" s="264">
        <v>200</v>
      </c>
      <c r="F22" s="551">
        <v>217</v>
      </c>
      <c r="G22" s="146">
        <v>195</v>
      </c>
      <c r="H22" s="548">
        <f t="shared" si="1"/>
        <v>0.89861751152073732</v>
      </c>
      <c r="I22" s="148" t="s">
        <v>113</v>
      </c>
      <c r="J22" s="135"/>
    </row>
    <row r="23" spans="1:11" ht="12.75" customHeight="1" x14ac:dyDescent="0.25">
      <c r="A23" s="141"/>
      <c r="B23" s="142"/>
      <c r="C23" s="167">
        <v>2019120000</v>
      </c>
      <c r="D23" s="143">
        <v>2212</v>
      </c>
      <c r="E23" s="264">
        <v>396</v>
      </c>
      <c r="F23" s="603">
        <v>105</v>
      </c>
      <c r="G23" s="146">
        <v>53</v>
      </c>
      <c r="H23" s="548">
        <f t="shared" si="1"/>
        <v>0.50476190476190474</v>
      </c>
      <c r="I23" s="604" t="s">
        <v>445</v>
      </c>
      <c r="J23" s="135"/>
    </row>
    <row r="24" spans="1:11" ht="12.75" customHeight="1" x14ac:dyDescent="0.25">
      <c r="A24" s="141"/>
      <c r="B24" s="142"/>
      <c r="C24" s="167">
        <v>2019020000</v>
      </c>
      <c r="D24" s="143">
        <v>2212</v>
      </c>
      <c r="E24" s="265">
        <v>950</v>
      </c>
      <c r="F24" s="400">
        <v>0</v>
      </c>
      <c r="G24" s="170">
        <v>23</v>
      </c>
      <c r="H24" s="548" t="s">
        <v>71</v>
      </c>
      <c r="I24" s="171" t="s">
        <v>391</v>
      </c>
      <c r="J24" s="135" t="s">
        <v>112</v>
      </c>
      <c r="K24" s="39" t="s">
        <v>394</v>
      </c>
    </row>
    <row r="25" spans="1:11" ht="12.75" customHeight="1" x14ac:dyDescent="0.25">
      <c r="A25" s="525"/>
      <c r="B25" s="453"/>
      <c r="C25" s="454">
        <v>2019270000</v>
      </c>
      <c r="D25" s="524">
        <v>2212</v>
      </c>
      <c r="E25" s="451"/>
      <c r="F25" s="460">
        <v>13</v>
      </c>
      <c r="G25" s="526"/>
      <c r="H25" s="548">
        <f t="shared" si="1"/>
        <v>0</v>
      </c>
      <c r="I25" s="527" t="s">
        <v>371</v>
      </c>
      <c r="J25" s="135"/>
    </row>
    <row r="26" spans="1:11" ht="12.75" customHeight="1" x14ac:dyDescent="0.25">
      <c r="A26" s="525"/>
      <c r="B26" s="453"/>
      <c r="C26" s="454">
        <v>2020000400</v>
      </c>
      <c r="D26" s="524">
        <v>2212</v>
      </c>
      <c r="E26" s="451"/>
      <c r="F26" s="460">
        <v>12</v>
      </c>
      <c r="G26" s="526"/>
      <c r="H26" s="548">
        <f t="shared" si="1"/>
        <v>0</v>
      </c>
      <c r="I26" s="527" t="s">
        <v>372</v>
      </c>
      <c r="J26" s="135"/>
    </row>
    <row r="27" spans="1:11" ht="12.75" customHeight="1" x14ac:dyDescent="0.25">
      <c r="A27" s="165"/>
      <c r="B27" s="142"/>
      <c r="C27" s="167">
        <v>2020000500</v>
      </c>
      <c r="D27" s="143">
        <v>2212</v>
      </c>
      <c r="E27" s="265">
        <v>250</v>
      </c>
      <c r="F27" s="602">
        <v>71</v>
      </c>
      <c r="G27" s="170">
        <v>72</v>
      </c>
      <c r="H27" s="548">
        <f t="shared" si="1"/>
        <v>1.0140845070422535</v>
      </c>
      <c r="I27" s="171" t="s">
        <v>114</v>
      </c>
      <c r="J27" s="135"/>
    </row>
    <row r="28" spans="1:11" ht="12.75" customHeight="1" x14ac:dyDescent="0.25">
      <c r="A28" s="165"/>
      <c r="B28" s="136"/>
      <c r="C28" s="173">
        <v>2021002400</v>
      </c>
      <c r="D28" s="174">
        <v>2212</v>
      </c>
      <c r="E28" s="265">
        <v>25</v>
      </c>
      <c r="F28" s="265">
        <v>25</v>
      </c>
      <c r="G28" s="175">
        <v>56</v>
      </c>
      <c r="H28" s="548">
        <f t="shared" si="1"/>
        <v>2.2400000000000002</v>
      </c>
      <c r="I28" s="177" t="s">
        <v>115</v>
      </c>
      <c r="J28" s="135"/>
    </row>
    <row r="29" spans="1:11" ht="12.75" customHeight="1" x14ac:dyDescent="0.25">
      <c r="A29" s="165"/>
      <c r="B29" s="136"/>
      <c r="C29" s="173">
        <v>2020002800</v>
      </c>
      <c r="D29" s="174">
        <v>2212</v>
      </c>
      <c r="E29" s="265">
        <v>50</v>
      </c>
      <c r="F29" s="265">
        <v>50</v>
      </c>
      <c r="G29" s="175">
        <v>12</v>
      </c>
      <c r="H29" s="548">
        <f t="shared" si="1"/>
        <v>0.24</v>
      </c>
      <c r="I29" s="177" t="s">
        <v>116</v>
      </c>
      <c r="J29" s="135"/>
    </row>
    <row r="30" spans="1:11" ht="12.75" customHeight="1" x14ac:dyDescent="0.25">
      <c r="A30" s="165"/>
      <c r="B30" s="136"/>
      <c r="C30" s="173">
        <v>2021003200</v>
      </c>
      <c r="D30" s="174">
        <v>2212</v>
      </c>
      <c r="E30" s="265">
        <v>200</v>
      </c>
      <c r="F30" s="265">
        <v>71</v>
      </c>
      <c r="G30" s="175">
        <v>71</v>
      </c>
      <c r="H30" s="548">
        <f t="shared" si="1"/>
        <v>1</v>
      </c>
      <c r="I30" s="177" t="s">
        <v>117</v>
      </c>
      <c r="J30" s="135"/>
    </row>
    <row r="31" spans="1:11" ht="12.75" customHeight="1" x14ac:dyDescent="0.25">
      <c r="A31" s="311"/>
      <c r="B31" s="312"/>
      <c r="C31" s="313">
        <v>2024001900</v>
      </c>
      <c r="D31" s="174">
        <v>2212</v>
      </c>
      <c r="E31" s="265"/>
      <c r="F31" s="265">
        <v>195</v>
      </c>
      <c r="G31" s="314">
        <v>158</v>
      </c>
      <c r="H31" s="548">
        <f t="shared" si="1"/>
        <v>0.81025641025641026</v>
      </c>
      <c r="I31" s="315" t="s">
        <v>281</v>
      </c>
      <c r="J31" s="135"/>
    </row>
    <row r="32" spans="1:11" ht="12.75" customHeight="1" x14ac:dyDescent="0.25">
      <c r="A32" s="165"/>
      <c r="B32" s="136"/>
      <c r="C32" s="173">
        <v>2025000001</v>
      </c>
      <c r="D32" s="174">
        <v>2219</v>
      </c>
      <c r="E32" s="265">
        <v>50</v>
      </c>
      <c r="F32" s="265">
        <v>50</v>
      </c>
      <c r="G32" s="175">
        <v>60</v>
      </c>
      <c r="H32" s="548">
        <f t="shared" si="1"/>
        <v>1.2</v>
      </c>
      <c r="I32" s="177" t="s">
        <v>259</v>
      </c>
      <c r="J32" s="135"/>
    </row>
    <row r="33" spans="1:10" ht="12.75" customHeight="1" x14ac:dyDescent="0.25">
      <c r="A33" s="141"/>
      <c r="B33" s="142"/>
      <c r="C33" s="167"/>
      <c r="D33" s="143">
        <v>2219</v>
      </c>
      <c r="E33" s="264">
        <v>60</v>
      </c>
      <c r="F33" s="398">
        <v>62</v>
      </c>
      <c r="G33" s="146">
        <v>25</v>
      </c>
      <c r="H33" s="548">
        <f t="shared" si="1"/>
        <v>0.40322580645161288</v>
      </c>
      <c r="I33" s="148" t="s">
        <v>118</v>
      </c>
      <c r="J33" s="135"/>
    </row>
    <row r="34" spans="1:10" ht="12.75" customHeight="1" x14ac:dyDescent="0.25">
      <c r="A34" s="141"/>
      <c r="B34" s="142"/>
      <c r="C34" s="167">
        <v>2019140000</v>
      </c>
      <c r="D34" s="143">
        <v>2219</v>
      </c>
      <c r="E34" s="264">
        <v>30</v>
      </c>
      <c r="F34" s="264">
        <v>30</v>
      </c>
      <c r="G34" s="146">
        <v>51</v>
      </c>
      <c r="H34" s="548">
        <f t="shared" si="1"/>
        <v>1.7</v>
      </c>
      <c r="I34" s="148" t="s">
        <v>119</v>
      </c>
      <c r="J34" s="135"/>
    </row>
    <row r="35" spans="1:10" ht="12.75" customHeight="1" x14ac:dyDescent="0.25">
      <c r="A35" s="141"/>
      <c r="B35" s="142"/>
      <c r="C35" s="167">
        <v>2019102000</v>
      </c>
      <c r="D35" s="143">
        <v>2219</v>
      </c>
      <c r="E35" s="265">
        <v>0</v>
      </c>
      <c r="F35" s="400">
        <v>1765</v>
      </c>
      <c r="G35" s="170">
        <v>1525</v>
      </c>
      <c r="H35" s="548">
        <f t="shared" si="1"/>
        <v>0.86402266288951846</v>
      </c>
      <c r="I35" s="171" t="s">
        <v>435</v>
      </c>
      <c r="J35" s="135" t="s">
        <v>112</v>
      </c>
    </row>
    <row r="36" spans="1:10" ht="12.75" customHeight="1" x14ac:dyDescent="0.25">
      <c r="A36" s="141"/>
      <c r="B36" s="142"/>
      <c r="C36" s="173">
        <v>2020001000</v>
      </c>
      <c r="D36" s="143">
        <v>2219</v>
      </c>
      <c r="E36" s="265">
        <v>7500</v>
      </c>
      <c r="F36" s="400">
        <v>7111</v>
      </c>
      <c r="G36" s="663">
        <v>4415</v>
      </c>
      <c r="H36" s="548">
        <f t="shared" si="1"/>
        <v>0.62086907607931374</v>
      </c>
      <c r="I36" s="171" t="s">
        <v>120</v>
      </c>
      <c r="J36" s="135"/>
    </row>
    <row r="37" spans="1:10" ht="12.75" customHeight="1" x14ac:dyDescent="0.25">
      <c r="A37" s="452"/>
      <c r="B37" s="453"/>
      <c r="C37" s="506">
        <v>2020001000</v>
      </c>
      <c r="D37" s="455">
        <v>2219</v>
      </c>
      <c r="E37" s="456"/>
      <c r="F37" s="605">
        <v>1240</v>
      </c>
      <c r="G37" s="457">
        <v>986</v>
      </c>
      <c r="H37" s="548">
        <f t="shared" si="1"/>
        <v>0.79516129032258065</v>
      </c>
      <c r="I37" s="458" t="s">
        <v>400</v>
      </c>
      <c r="J37" s="135"/>
    </row>
    <row r="38" spans="1:10" ht="12.75" customHeight="1" x14ac:dyDescent="0.25">
      <c r="A38" s="452"/>
      <c r="B38" s="453"/>
      <c r="C38" s="506">
        <v>2020001100</v>
      </c>
      <c r="D38" s="524">
        <v>2219</v>
      </c>
      <c r="E38" s="456"/>
      <c r="F38" s="456"/>
      <c r="G38" s="457">
        <v>3</v>
      </c>
      <c r="H38" s="548" t="s">
        <v>71</v>
      </c>
      <c r="I38" s="458" t="s">
        <v>370</v>
      </c>
      <c r="J38" s="135"/>
    </row>
    <row r="39" spans="1:10" ht="12.75" customHeight="1" x14ac:dyDescent="0.25">
      <c r="A39" s="141"/>
      <c r="B39" s="142"/>
      <c r="C39" s="167">
        <v>2019290000</v>
      </c>
      <c r="D39" s="143">
        <v>2219</v>
      </c>
      <c r="E39" s="265">
        <v>0</v>
      </c>
      <c r="F39" s="400">
        <v>48589</v>
      </c>
      <c r="G39" s="170">
        <v>48589</v>
      </c>
      <c r="H39" s="548">
        <f t="shared" si="1"/>
        <v>1</v>
      </c>
      <c r="I39" s="171" t="s">
        <v>436</v>
      </c>
      <c r="J39" s="135"/>
    </row>
    <row r="40" spans="1:10" ht="12.75" customHeight="1" x14ac:dyDescent="0.25">
      <c r="A40" s="141"/>
      <c r="B40" s="142"/>
      <c r="C40" s="167">
        <v>2021002600</v>
      </c>
      <c r="D40" s="143">
        <v>2219</v>
      </c>
      <c r="E40" s="265">
        <v>50</v>
      </c>
      <c r="F40" s="602">
        <v>0</v>
      </c>
      <c r="G40" s="170">
        <v>0</v>
      </c>
      <c r="H40" s="548" t="s">
        <v>71</v>
      </c>
      <c r="I40" s="171" t="s">
        <v>121</v>
      </c>
      <c r="J40" s="135"/>
    </row>
    <row r="41" spans="1:10" ht="12.75" customHeight="1" x14ac:dyDescent="0.25">
      <c r="A41" s="141"/>
      <c r="B41" s="142"/>
      <c r="C41" s="167">
        <v>2021003000</v>
      </c>
      <c r="D41" s="143">
        <v>2219</v>
      </c>
      <c r="E41" s="265"/>
      <c r="F41" s="265">
        <v>87</v>
      </c>
      <c r="G41" s="170">
        <v>87</v>
      </c>
      <c r="H41" s="548">
        <f t="shared" si="1"/>
        <v>1</v>
      </c>
      <c r="I41" s="171" t="s">
        <v>282</v>
      </c>
      <c r="J41" s="135"/>
    </row>
    <row r="42" spans="1:10" ht="12.75" customHeight="1" x14ac:dyDescent="0.25">
      <c r="A42" s="324"/>
      <c r="B42" s="320"/>
      <c r="C42" s="415">
        <v>2021003200</v>
      </c>
      <c r="D42" s="319">
        <v>2219</v>
      </c>
      <c r="E42" s="407"/>
      <c r="F42" s="407"/>
      <c r="G42" s="416">
        <v>72</v>
      </c>
      <c r="H42" s="548" t="s">
        <v>71</v>
      </c>
      <c r="I42" s="417" t="s">
        <v>390</v>
      </c>
      <c r="J42" s="135"/>
    </row>
    <row r="43" spans="1:10" ht="12.75" customHeight="1" x14ac:dyDescent="0.25">
      <c r="A43" s="141"/>
      <c r="B43" s="142"/>
      <c r="C43" s="167">
        <v>2021003300</v>
      </c>
      <c r="D43" s="143">
        <v>2219</v>
      </c>
      <c r="E43" s="265">
        <v>50</v>
      </c>
      <c r="F43" s="265">
        <v>50</v>
      </c>
      <c r="G43" s="170">
        <v>30</v>
      </c>
      <c r="H43" s="548">
        <f t="shared" si="1"/>
        <v>0.6</v>
      </c>
      <c r="I43" s="171" t="s">
        <v>122</v>
      </c>
      <c r="J43" s="135"/>
    </row>
    <row r="44" spans="1:10" ht="12.75" customHeight="1" x14ac:dyDescent="0.25">
      <c r="A44" s="324"/>
      <c r="B44" s="320"/>
      <c r="C44" s="415">
        <v>2021003500</v>
      </c>
      <c r="D44" s="319">
        <v>2219</v>
      </c>
      <c r="E44" s="407"/>
      <c r="F44" s="407"/>
      <c r="G44" s="416">
        <v>70</v>
      </c>
      <c r="H44" s="548" t="s">
        <v>71</v>
      </c>
      <c r="I44" s="417" t="s">
        <v>326</v>
      </c>
      <c r="J44" s="135"/>
    </row>
    <row r="45" spans="1:10" ht="12.75" customHeight="1" x14ac:dyDescent="0.25">
      <c r="A45" s="141"/>
      <c r="B45" s="142"/>
      <c r="C45" s="167">
        <v>2023000100</v>
      </c>
      <c r="D45" s="143">
        <v>2219</v>
      </c>
      <c r="E45" s="265"/>
      <c r="F45" s="265"/>
      <c r="G45" s="170">
        <v>14</v>
      </c>
      <c r="H45" s="548" t="s">
        <v>71</v>
      </c>
      <c r="I45" s="171" t="s">
        <v>322</v>
      </c>
      <c r="J45" s="135"/>
    </row>
    <row r="46" spans="1:10" ht="12.75" customHeight="1" x14ac:dyDescent="0.25">
      <c r="A46" s="141"/>
      <c r="B46" s="142"/>
      <c r="C46" s="167">
        <v>2023000200</v>
      </c>
      <c r="D46" s="143">
        <v>2219</v>
      </c>
      <c r="E46" s="265"/>
      <c r="F46" s="265"/>
      <c r="G46" s="170">
        <v>14</v>
      </c>
      <c r="H46" s="548" t="s">
        <v>71</v>
      </c>
      <c r="I46" s="171" t="s">
        <v>323</v>
      </c>
      <c r="J46" s="135"/>
    </row>
    <row r="47" spans="1:10" ht="12.75" customHeight="1" x14ac:dyDescent="0.25">
      <c r="A47" s="324"/>
      <c r="B47" s="320"/>
      <c r="C47" s="167">
        <v>2024000700</v>
      </c>
      <c r="D47" s="143">
        <v>2219</v>
      </c>
      <c r="E47" s="407">
        <v>100</v>
      </c>
      <c r="F47" s="407">
        <v>100</v>
      </c>
      <c r="G47" s="416">
        <v>123</v>
      </c>
      <c r="H47" s="548">
        <f t="shared" si="1"/>
        <v>1.23</v>
      </c>
      <c r="I47" s="171" t="s">
        <v>124</v>
      </c>
      <c r="J47" s="135"/>
    </row>
    <row r="48" spans="1:10" ht="12.75" customHeight="1" x14ac:dyDescent="0.25">
      <c r="A48" s="324"/>
      <c r="B48" s="552"/>
      <c r="C48" s="568">
        <v>2024001300</v>
      </c>
      <c r="D48" s="569">
        <v>2219</v>
      </c>
      <c r="E48" s="570">
        <v>1960</v>
      </c>
      <c r="F48" s="606">
        <v>329</v>
      </c>
      <c r="G48" s="571">
        <v>329</v>
      </c>
      <c r="H48" s="548">
        <f t="shared" si="1"/>
        <v>1</v>
      </c>
      <c r="I48" s="572" t="s">
        <v>397</v>
      </c>
      <c r="J48" s="135"/>
    </row>
    <row r="49" spans="1:11" ht="12.75" customHeight="1" x14ac:dyDescent="0.25">
      <c r="A49" s="141"/>
      <c r="B49" s="142"/>
      <c r="C49" s="167">
        <v>2024001400</v>
      </c>
      <c r="D49" s="143">
        <v>2219</v>
      </c>
      <c r="E49" s="265">
        <v>3000</v>
      </c>
      <c r="F49" s="400">
        <v>2200</v>
      </c>
      <c r="G49" s="170">
        <v>229</v>
      </c>
      <c r="H49" s="548">
        <f t="shared" si="1"/>
        <v>0.1040909090909091</v>
      </c>
      <c r="I49" s="171" t="s">
        <v>123</v>
      </c>
      <c r="J49" s="135"/>
      <c r="K49" s="598"/>
    </row>
    <row r="50" spans="1:11" ht="12.75" customHeight="1" x14ac:dyDescent="0.25">
      <c r="A50" s="141"/>
      <c r="B50" s="142"/>
      <c r="C50" s="167">
        <v>2024002000</v>
      </c>
      <c r="D50" s="143">
        <v>2219</v>
      </c>
      <c r="E50" s="265">
        <v>150</v>
      </c>
      <c r="F50" s="265">
        <v>150</v>
      </c>
      <c r="G50" s="170">
        <v>0</v>
      </c>
      <c r="H50" s="548">
        <f t="shared" si="1"/>
        <v>0</v>
      </c>
      <c r="I50" s="171" t="s">
        <v>324</v>
      </c>
      <c r="J50" s="135"/>
    </row>
    <row r="51" spans="1:11" ht="12.75" customHeight="1" x14ac:dyDescent="0.25">
      <c r="A51" s="505" t="s">
        <v>362</v>
      </c>
      <c r="B51" s="179"/>
      <c r="C51" s="180">
        <v>2025000021</v>
      </c>
      <c r="D51" s="181">
        <v>2219</v>
      </c>
      <c r="E51" s="265"/>
      <c r="F51" s="602">
        <v>170</v>
      </c>
      <c r="G51" s="182">
        <v>62</v>
      </c>
      <c r="H51" s="548">
        <f t="shared" si="1"/>
        <v>0.36470588235294116</v>
      </c>
      <c r="I51" s="183" t="s">
        <v>310</v>
      </c>
      <c r="J51" s="135"/>
    </row>
    <row r="52" spans="1:11" ht="12.75" customHeight="1" x14ac:dyDescent="0.25">
      <c r="A52" s="178"/>
      <c r="B52" s="306"/>
      <c r="C52" s="316">
        <v>2025000024</v>
      </c>
      <c r="D52" s="406">
        <v>2219</v>
      </c>
      <c r="E52" s="407"/>
      <c r="F52" s="407">
        <v>80</v>
      </c>
      <c r="G52" s="397">
        <v>20</v>
      </c>
      <c r="H52" s="548">
        <f t="shared" si="1"/>
        <v>0.25</v>
      </c>
      <c r="I52" s="310" t="s">
        <v>437</v>
      </c>
      <c r="J52" s="135"/>
      <c r="K52" s="39" t="s">
        <v>392</v>
      </c>
    </row>
    <row r="53" spans="1:11" ht="12.75" customHeight="1" x14ac:dyDescent="0.25">
      <c r="A53" s="305"/>
      <c r="B53" s="306"/>
      <c r="C53" s="316">
        <v>2025000017</v>
      </c>
      <c r="D53" s="181">
        <v>2221</v>
      </c>
      <c r="E53" s="265"/>
      <c r="F53" s="400">
        <v>156</v>
      </c>
      <c r="G53" s="397">
        <v>165</v>
      </c>
      <c r="H53" s="548">
        <f t="shared" si="1"/>
        <v>1.0576923076923077</v>
      </c>
      <c r="I53" s="310" t="s">
        <v>283</v>
      </c>
      <c r="J53" s="135"/>
    </row>
    <row r="54" spans="1:11" ht="12.75" customHeight="1" x14ac:dyDescent="0.25">
      <c r="A54" s="305"/>
      <c r="B54" s="306"/>
      <c r="C54" s="316"/>
      <c r="D54" s="607">
        <v>2229</v>
      </c>
      <c r="E54" s="407"/>
      <c r="F54" s="519"/>
      <c r="G54" s="397">
        <v>4</v>
      </c>
      <c r="H54" s="548"/>
      <c r="I54" s="635" t="s">
        <v>446</v>
      </c>
      <c r="J54" s="135"/>
    </row>
    <row r="55" spans="1:11" ht="12.75" customHeight="1" x14ac:dyDescent="0.25">
      <c r="A55" s="178"/>
      <c r="B55" s="179"/>
      <c r="C55" s="180">
        <v>2021000700</v>
      </c>
      <c r="D55" s="181">
        <v>2310</v>
      </c>
      <c r="E55" s="265">
        <v>10000</v>
      </c>
      <c r="F55" s="400">
        <v>8481</v>
      </c>
      <c r="G55" s="182">
        <v>8481</v>
      </c>
      <c r="H55" s="548">
        <f t="shared" si="1"/>
        <v>1</v>
      </c>
      <c r="I55" s="183" t="s">
        <v>263</v>
      </c>
      <c r="J55" s="135"/>
    </row>
    <row r="56" spans="1:11" ht="12.75" customHeight="1" x14ac:dyDescent="0.25">
      <c r="A56" s="305"/>
      <c r="B56" s="306"/>
      <c r="C56" s="316">
        <v>2021000700</v>
      </c>
      <c r="D56" s="504">
        <v>2310</v>
      </c>
      <c r="E56" s="456"/>
      <c r="F56" s="507">
        <v>674</v>
      </c>
      <c r="G56" s="318">
        <v>637</v>
      </c>
      <c r="H56" s="548">
        <f t="shared" si="1"/>
        <v>0.94510385756676563</v>
      </c>
      <c r="I56" s="307" t="s">
        <v>420</v>
      </c>
      <c r="J56" s="135"/>
    </row>
    <row r="57" spans="1:11" ht="12.75" customHeight="1" x14ac:dyDescent="0.25">
      <c r="A57" s="305"/>
      <c r="B57" s="306"/>
      <c r="C57" s="316">
        <v>2021000700</v>
      </c>
      <c r="D57" s="559">
        <v>2310</v>
      </c>
      <c r="E57" s="456"/>
      <c r="F57" s="507"/>
      <c r="G57" s="318">
        <v>27</v>
      </c>
      <c r="H57" s="548" t="s">
        <v>71</v>
      </c>
      <c r="I57" s="307" t="s">
        <v>401</v>
      </c>
      <c r="J57" s="135"/>
    </row>
    <row r="58" spans="1:11" ht="12.75" customHeight="1" x14ac:dyDescent="0.25">
      <c r="A58" s="305"/>
      <c r="B58" s="306"/>
      <c r="C58" s="316"/>
      <c r="D58" s="607">
        <v>2321</v>
      </c>
      <c r="E58" s="325"/>
      <c r="F58" s="423"/>
      <c r="G58" s="318">
        <v>24</v>
      </c>
      <c r="H58" s="548" t="s">
        <v>71</v>
      </c>
      <c r="I58" s="608" t="s">
        <v>447</v>
      </c>
      <c r="J58" s="135"/>
    </row>
    <row r="59" spans="1:11" ht="12.75" customHeight="1" thickBot="1" x14ac:dyDescent="0.3">
      <c r="A59" s="141"/>
      <c r="B59" s="142"/>
      <c r="C59" s="167">
        <v>2020001800</v>
      </c>
      <c r="D59" s="143">
        <v>2321</v>
      </c>
      <c r="E59" s="265">
        <v>200</v>
      </c>
      <c r="F59" s="602">
        <v>572</v>
      </c>
      <c r="G59" s="170">
        <v>100</v>
      </c>
      <c r="H59" s="548">
        <f t="shared" si="1"/>
        <v>0.17482517482517482</v>
      </c>
      <c r="I59" s="171" t="s">
        <v>125</v>
      </c>
      <c r="J59" s="135"/>
    </row>
    <row r="60" spans="1:11" ht="12.75" customHeight="1" thickTop="1" x14ac:dyDescent="0.25">
      <c r="A60" s="187"/>
      <c r="B60" s="188"/>
      <c r="C60" s="188"/>
      <c r="D60" s="189"/>
      <c r="E60" s="159">
        <f>SUM(E12:E59)</f>
        <v>25706</v>
      </c>
      <c r="F60" s="159">
        <f>SUM(F12:F59)</f>
        <v>73867</v>
      </c>
      <c r="G60" s="190">
        <f>SUM(G12:G59)</f>
        <v>67943</v>
      </c>
      <c r="H60" s="548">
        <f t="shared" si="1"/>
        <v>0.91980180594852912</v>
      </c>
      <c r="I60" s="192"/>
      <c r="J60" s="172"/>
    </row>
    <row r="61" spans="1:11" ht="12.75" customHeight="1" x14ac:dyDescent="0.25">
      <c r="A61" s="131"/>
      <c r="B61" s="161"/>
      <c r="C61" s="161"/>
      <c r="D61" s="161"/>
      <c r="I61" s="164"/>
      <c r="J61" s="172"/>
    </row>
    <row r="62" spans="1:11" ht="12.75" customHeight="1" x14ac:dyDescent="0.25">
      <c r="A62" s="131"/>
      <c r="B62" s="194" t="s">
        <v>126</v>
      </c>
      <c r="C62" s="194"/>
      <c r="D62" s="161"/>
      <c r="I62" s="164"/>
      <c r="J62" s="172"/>
    </row>
    <row r="63" spans="1:11" ht="12.75" customHeight="1" x14ac:dyDescent="0.25">
      <c r="A63" s="222" t="s">
        <v>363</v>
      </c>
      <c r="B63" s="142"/>
      <c r="C63" s="167">
        <v>5030000000</v>
      </c>
      <c r="D63" s="143">
        <v>3111</v>
      </c>
      <c r="E63" s="264">
        <v>1620</v>
      </c>
      <c r="F63" s="264">
        <v>1620</v>
      </c>
      <c r="G63" s="146">
        <v>1620</v>
      </c>
      <c r="H63" s="548">
        <f t="shared" ref="H63:H126" si="2">G63/F63</f>
        <v>1</v>
      </c>
      <c r="I63" s="148" t="s">
        <v>418</v>
      </c>
      <c r="J63" s="135"/>
      <c r="K63" s="193"/>
    </row>
    <row r="64" spans="1:11" ht="12.75" customHeight="1" x14ac:dyDescent="0.25">
      <c r="A64" s="141"/>
      <c r="B64" s="142"/>
      <c r="C64" s="167">
        <v>2022050300</v>
      </c>
      <c r="D64" s="143">
        <v>3111</v>
      </c>
      <c r="E64" s="265">
        <v>100</v>
      </c>
      <c r="F64" s="602">
        <v>9</v>
      </c>
      <c r="G64" s="170">
        <v>0</v>
      </c>
      <c r="H64" s="548">
        <f t="shared" si="2"/>
        <v>0</v>
      </c>
      <c r="I64" s="171" t="s">
        <v>127</v>
      </c>
      <c r="J64" s="135"/>
    </row>
    <row r="65" spans="1:10" ht="12.75" customHeight="1" x14ac:dyDescent="0.25">
      <c r="A65" s="141"/>
      <c r="B65" s="142"/>
      <c r="C65" s="167">
        <v>2024050300</v>
      </c>
      <c r="D65" s="143">
        <v>3111</v>
      </c>
      <c r="E65" s="265"/>
      <c r="F65" s="400">
        <v>6598</v>
      </c>
      <c r="G65" s="170">
        <v>6598</v>
      </c>
      <c r="H65" s="548">
        <f t="shared" si="2"/>
        <v>1</v>
      </c>
      <c r="I65" s="171" t="s">
        <v>311</v>
      </c>
      <c r="J65" s="135"/>
    </row>
    <row r="66" spans="1:10" ht="12.75" customHeight="1" x14ac:dyDescent="0.25">
      <c r="A66" s="452"/>
      <c r="B66" s="453"/>
      <c r="C66" s="454"/>
      <c r="D66" s="455">
        <v>3111</v>
      </c>
      <c r="E66" s="456"/>
      <c r="F66" s="456">
        <v>612</v>
      </c>
      <c r="G66" s="457">
        <v>612</v>
      </c>
      <c r="H66" s="548">
        <f t="shared" si="2"/>
        <v>1</v>
      </c>
      <c r="I66" s="458" t="s">
        <v>337</v>
      </c>
      <c r="J66" s="135"/>
    </row>
    <row r="67" spans="1:10" ht="12.75" customHeight="1" x14ac:dyDescent="0.25">
      <c r="A67" s="141"/>
      <c r="B67" s="142"/>
      <c r="C67" s="167"/>
      <c r="D67" s="143">
        <v>3113</v>
      </c>
      <c r="E67" s="264">
        <v>4650</v>
      </c>
      <c r="F67" s="398">
        <v>4810</v>
      </c>
      <c r="G67" s="146">
        <v>4810</v>
      </c>
      <c r="H67" s="548">
        <f t="shared" si="2"/>
        <v>1</v>
      </c>
      <c r="I67" s="148" t="s">
        <v>128</v>
      </c>
      <c r="J67" s="135"/>
    </row>
    <row r="68" spans="1:10" ht="12.75" customHeight="1" x14ac:dyDescent="0.25">
      <c r="A68" s="311"/>
      <c r="B68" s="453"/>
      <c r="C68" s="454"/>
      <c r="D68" s="455">
        <v>3113</v>
      </c>
      <c r="E68" s="456"/>
      <c r="F68" s="456">
        <v>0</v>
      </c>
      <c r="G68" s="459">
        <v>0</v>
      </c>
      <c r="H68" s="548" t="e">
        <f t="shared" si="2"/>
        <v>#DIV/0!</v>
      </c>
      <c r="I68" s="458" t="s">
        <v>286</v>
      </c>
      <c r="J68" s="135"/>
    </row>
    <row r="69" spans="1:10" ht="12.75" customHeight="1" x14ac:dyDescent="0.25">
      <c r="A69" s="195"/>
      <c r="B69" s="142"/>
      <c r="C69" s="167"/>
      <c r="D69" s="143">
        <v>3113</v>
      </c>
      <c r="E69" s="264">
        <v>35</v>
      </c>
      <c r="F69" s="264">
        <v>35</v>
      </c>
      <c r="G69" s="146">
        <v>27</v>
      </c>
      <c r="H69" s="548">
        <f t="shared" si="2"/>
        <v>0.77142857142857146</v>
      </c>
      <c r="I69" s="148" t="s">
        <v>129</v>
      </c>
      <c r="J69" s="135"/>
    </row>
    <row r="70" spans="1:10" ht="12.75" customHeight="1" x14ac:dyDescent="0.25">
      <c r="A70" s="609"/>
      <c r="B70" s="554"/>
      <c r="C70" s="556">
        <v>2022311300</v>
      </c>
      <c r="D70" s="524">
        <v>3113</v>
      </c>
      <c r="E70" s="407"/>
      <c r="F70" s="407">
        <v>86</v>
      </c>
      <c r="G70" s="600">
        <v>86</v>
      </c>
      <c r="H70" s="611" t="s">
        <v>71</v>
      </c>
      <c r="I70" s="610" t="s">
        <v>448</v>
      </c>
      <c r="J70" s="135"/>
    </row>
    <row r="71" spans="1:10" ht="12.75" customHeight="1" x14ac:dyDescent="0.25">
      <c r="A71" s="401"/>
      <c r="B71" s="142"/>
      <c r="C71" s="167">
        <v>2025000020</v>
      </c>
      <c r="D71" s="143">
        <v>3113</v>
      </c>
      <c r="E71" s="265"/>
      <c r="F71" s="400">
        <v>157</v>
      </c>
      <c r="G71" s="170">
        <v>127</v>
      </c>
      <c r="H71" s="548">
        <f t="shared" si="2"/>
        <v>0.80891719745222934</v>
      </c>
      <c r="I71" s="171" t="s">
        <v>312</v>
      </c>
      <c r="J71" s="135"/>
    </row>
    <row r="72" spans="1:10" ht="12.75" customHeight="1" x14ac:dyDescent="0.25">
      <c r="A72" s="141"/>
      <c r="B72" s="142"/>
      <c r="C72" s="167"/>
      <c r="D72" s="143">
        <v>3231</v>
      </c>
      <c r="E72" s="264">
        <v>1100</v>
      </c>
      <c r="F72" s="264">
        <v>1100</v>
      </c>
      <c r="G72" s="146">
        <v>1100</v>
      </c>
      <c r="H72" s="548">
        <f t="shared" si="2"/>
        <v>1</v>
      </c>
      <c r="I72" s="148" t="s">
        <v>417</v>
      </c>
      <c r="J72" s="135"/>
    </row>
    <row r="73" spans="1:10" ht="12.75" customHeight="1" x14ac:dyDescent="0.25">
      <c r="A73" s="612"/>
      <c r="B73" s="613"/>
      <c r="C73" s="614"/>
      <c r="D73" s="615">
        <v>3231</v>
      </c>
      <c r="E73" s="325"/>
      <c r="F73" s="325">
        <v>393</v>
      </c>
      <c r="G73" s="616">
        <v>393</v>
      </c>
      <c r="H73" s="548">
        <f t="shared" si="2"/>
        <v>1</v>
      </c>
      <c r="I73" s="617" t="s">
        <v>286</v>
      </c>
      <c r="J73" s="135"/>
    </row>
    <row r="74" spans="1:10" ht="12.75" customHeight="1" x14ac:dyDescent="0.25">
      <c r="A74" s="165"/>
      <c r="B74" s="136"/>
      <c r="C74" s="173"/>
      <c r="D74" s="174">
        <v>3231</v>
      </c>
      <c r="E74" s="265">
        <v>600</v>
      </c>
      <c r="F74" s="400">
        <v>0</v>
      </c>
      <c r="G74" s="175">
        <v>0</v>
      </c>
      <c r="H74" s="548" t="e">
        <f t="shared" si="2"/>
        <v>#DIV/0!</v>
      </c>
      <c r="I74" s="177" t="s">
        <v>130</v>
      </c>
      <c r="J74" s="135"/>
    </row>
    <row r="75" spans="1:10" ht="12.75" customHeight="1" x14ac:dyDescent="0.25">
      <c r="A75" s="311"/>
      <c r="B75" s="312"/>
      <c r="C75" s="313">
        <v>2025000022</v>
      </c>
      <c r="D75" s="174">
        <v>3231</v>
      </c>
      <c r="E75" s="451"/>
      <c r="F75" s="460">
        <v>100</v>
      </c>
      <c r="G75" s="314">
        <v>102</v>
      </c>
      <c r="H75" s="548">
        <f t="shared" si="2"/>
        <v>1.02</v>
      </c>
      <c r="I75" s="315" t="s">
        <v>338</v>
      </c>
      <c r="J75" s="135"/>
    </row>
    <row r="76" spans="1:10" ht="12.75" customHeight="1" x14ac:dyDescent="0.25">
      <c r="A76" s="165"/>
      <c r="B76" s="136"/>
      <c r="C76" s="173">
        <v>2023323100</v>
      </c>
      <c r="D76" s="174">
        <v>3231</v>
      </c>
      <c r="E76" s="265">
        <v>350</v>
      </c>
      <c r="F76" s="602">
        <v>30</v>
      </c>
      <c r="G76" s="175">
        <v>65</v>
      </c>
      <c r="H76" s="548">
        <f t="shared" si="2"/>
        <v>2.1666666666666665</v>
      </c>
      <c r="I76" s="177" t="s">
        <v>438</v>
      </c>
      <c r="J76" s="135"/>
    </row>
    <row r="77" spans="1:10" ht="12.75" customHeight="1" x14ac:dyDescent="0.25">
      <c r="A77" s="141"/>
      <c r="B77" s="142"/>
      <c r="C77" s="167"/>
      <c r="D77" s="143">
        <v>3299</v>
      </c>
      <c r="E77" s="264">
        <v>100</v>
      </c>
      <c r="F77" s="264">
        <v>50</v>
      </c>
      <c r="G77" s="146">
        <v>43</v>
      </c>
      <c r="H77" s="548">
        <f t="shared" si="2"/>
        <v>0.86</v>
      </c>
      <c r="I77" s="148" t="s">
        <v>46</v>
      </c>
      <c r="J77" s="135"/>
    </row>
    <row r="78" spans="1:10" ht="12.75" customHeight="1" x14ac:dyDescent="0.25">
      <c r="A78" s="131"/>
      <c r="B78" s="161"/>
      <c r="C78" s="173"/>
      <c r="D78" s="174">
        <v>3319</v>
      </c>
      <c r="E78" s="264">
        <v>50</v>
      </c>
      <c r="F78" s="264">
        <v>50</v>
      </c>
      <c r="G78" s="196">
        <v>50</v>
      </c>
      <c r="H78" s="548">
        <f t="shared" si="2"/>
        <v>1</v>
      </c>
      <c r="I78" s="166" t="s">
        <v>131</v>
      </c>
      <c r="J78" s="135"/>
    </row>
    <row r="79" spans="1:10" ht="12.75" customHeight="1" x14ac:dyDescent="0.25">
      <c r="A79" s="178"/>
      <c r="B79" s="179"/>
      <c r="C79" s="180"/>
      <c r="D79" s="181">
        <v>3319</v>
      </c>
      <c r="E79" s="264">
        <v>12</v>
      </c>
      <c r="F79" s="264">
        <v>12</v>
      </c>
      <c r="G79" s="169">
        <v>31</v>
      </c>
      <c r="H79" s="548">
        <f t="shared" si="2"/>
        <v>2.5833333333333335</v>
      </c>
      <c r="I79" s="148" t="s">
        <v>383</v>
      </c>
      <c r="J79" s="135"/>
    </row>
    <row r="80" spans="1:10" ht="12.75" customHeight="1" x14ac:dyDescent="0.25">
      <c r="A80" s="178"/>
      <c r="B80" s="179"/>
      <c r="C80" s="180">
        <v>2020331900</v>
      </c>
      <c r="D80" s="181">
        <v>3319</v>
      </c>
      <c r="E80" s="265">
        <v>1925</v>
      </c>
      <c r="F80" s="265">
        <v>1925</v>
      </c>
      <c r="G80" s="175">
        <v>1575</v>
      </c>
      <c r="H80" s="548">
        <f t="shared" si="2"/>
        <v>0.81818181818181823</v>
      </c>
      <c r="I80" s="177" t="s">
        <v>249</v>
      </c>
      <c r="J80" s="135"/>
    </row>
    <row r="81" spans="1:10" ht="12.75" customHeight="1" x14ac:dyDescent="0.25">
      <c r="A81" s="141"/>
      <c r="B81" s="142"/>
      <c r="C81" s="167">
        <v>2023000300</v>
      </c>
      <c r="D81" s="143">
        <v>3322</v>
      </c>
      <c r="E81" s="264">
        <v>340</v>
      </c>
      <c r="F81" s="603">
        <v>141</v>
      </c>
      <c r="G81" s="196">
        <v>8</v>
      </c>
      <c r="H81" s="548">
        <f t="shared" si="2"/>
        <v>5.6737588652482268E-2</v>
      </c>
      <c r="I81" s="166" t="s">
        <v>244</v>
      </c>
      <c r="J81" s="135"/>
    </row>
    <row r="82" spans="1:10" ht="12.75" customHeight="1" x14ac:dyDescent="0.25">
      <c r="A82" s="553"/>
      <c r="B82" s="554"/>
      <c r="C82" s="556">
        <v>2023000300</v>
      </c>
      <c r="D82" s="524">
        <v>3322</v>
      </c>
      <c r="E82" s="451"/>
      <c r="F82" s="451"/>
      <c r="G82" s="561">
        <v>133</v>
      </c>
      <c r="H82" s="548" t="e">
        <f t="shared" si="2"/>
        <v>#DIV/0!</v>
      </c>
      <c r="I82" s="560" t="s">
        <v>403</v>
      </c>
      <c r="J82" s="135"/>
    </row>
    <row r="83" spans="1:10" ht="12.75" customHeight="1" x14ac:dyDescent="0.25">
      <c r="A83" s="452"/>
      <c r="B83" s="453"/>
      <c r="C83" s="454">
        <v>2025000031</v>
      </c>
      <c r="D83" s="455">
        <v>3322</v>
      </c>
      <c r="E83" s="456"/>
      <c r="F83" s="456">
        <v>80</v>
      </c>
      <c r="G83" s="636">
        <v>69</v>
      </c>
      <c r="H83" s="548">
        <f t="shared" si="2"/>
        <v>0.86250000000000004</v>
      </c>
      <c r="I83" s="637" t="s">
        <v>339</v>
      </c>
      <c r="J83" s="135"/>
    </row>
    <row r="84" spans="1:10" ht="12.75" customHeight="1" x14ac:dyDescent="0.25">
      <c r="A84" s="452"/>
      <c r="B84" s="453"/>
      <c r="C84" s="454">
        <v>2025000010</v>
      </c>
      <c r="D84" s="455">
        <v>3322</v>
      </c>
      <c r="E84" s="456"/>
      <c r="F84" s="456">
        <v>118</v>
      </c>
      <c r="G84" s="636">
        <v>118</v>
      </c>
      <c r="H84" s="548">
        <f t="shared" si="2"/>
        <v>1</v>
      </c>
      <c r="I84" s="637" t="s">
        <v>340</v>
      </c>
      <c r="J84" s="135"/>
    </row>
    <row r="85" spans="1:10" ht="12.75" customHeight="1" x14ac:dyDescent="0.25">
      <c r="A85" s="452"/>
      <c r="B85" s="453"/>
      <c r="C85" s="454">
        <v>34054</v>
      </c>
      <c r="D85" s="455">
        <v>3322</v>
      </c>
      <c r="E85" s="456"/>
      <c r="F85" s="456">
        <v>1360</v>
      </c>
      <c r="G85" s="638">
        <v>1360</v>
      </c>
      <c r="H85" s="548">
        <f t="shared" si="2"/>
        <v>1</v>
      </c>
      <c r="I85" s="509" t="s">
        <v>419</v>
      </c>
      <c r="J85" s="135"/>
    </row>
    <row r="86" spans="1:10" ht="12.75" customHeight="1" x14ac:dyDescent="0.25">
      <c r="A86" s="141"/>
      <c r="B86" s="142"/>
      <c r="C86" s="167"/>
      <c r="D86" s="143">
        <v>3322</v>
      </c>
      <c r="E86" s="264">
        <v>1000</v>
      </c>
      <c r="F86" s="264">
        <v>1000</v>
      </c>
      <c r="G86" s="169">
        <v>910</v>
      </c>
      <c r="H86" s="548">
        <f t="shared" si="2"/>
        <v>0.91</v>
      </c>
      <c r="I86" s="148" t="s">
        <v>235</v>
      </c>
      <c r="J86" s="172"/>
    </row>
    <row r="87" spans="1:10" ht="12.75" customHeight="1" x14ac:dyDescent="0.25">
      <c r="A87" s="324"/>
      <c r="B87" s="320"/>
      <c r="C87" s="415">
        <v>2025000011</v>
      </c>
      <c r="D87" s="319">
        <v>3322</v>
      </c>
      <c r="E87" s="325"/>
      <c r="F87" s="325">
        <v>500</v>
      </c>
      <c r="G87" s="408">
        <v>451</v>
      </c>
      <c r="H87" s="548">
        <f t="shared" si="2"/>
        <v>0.90200000000000002</v>
      </c>
      <c r="I87" s="323" t="s">
        <v>319</v>
      </c>
      <c r="J87" s="172"/>
    </row>
    <row r="88" spans="1:10" ht="12.75" customHeight="1" x14ac:dyDescent="0.25">
      <c r="A88" s="141"/>
      <c r="B88" s="142"/>
      <c r="C88" s="167"/>
      <c r="D88" s="143">
        <v>3341</v>
      </c>
      <c r="E88" s="264">
        <v>10</v>
      </c>
      <c r="F88" s="264">
        <v>10</v>
      </c>
      <c r="G88" s="169">
        <v>0</v>
      </c>
      <c r="H88" s="548">
        <f t="shared" si="2"/>
        <v>0</v>
      </c>
      <c r="I88" s="148" t="s">
        <v>132</v>
      </c>
      <c r="J88" s="135"/>
    </row>
    <row r="89" spans="1:10" ht="12.75" customHeight="1" x14ac:dyDescent="0.25">
      <c r="A89" s="178"/>
      <c r="B89" s="179"/>
      <c r="C89" s="180"/>
      <c r="D89" s="181">
        <v>3349</v>
      </c>
      <c r="E89" s="264">
        <v>210</v>
      </c>
      <c r="F89" s="264">
        <v>210</v>
      </c>
      <c r="G89" s="185">
        <v>208</v>
      </c>
      <c r="H89" s="548">
        <f t="shared" si="2"/>
        <v>0.99047619047619051</v>
      </c>
      <c r="I89" s="186" t="s">
        <v>133</v>
      </c>
      <c r="J89" s="172"/>
    </row>
    <row r="90" spans="1:10" ht="12.75" customHeight="1" x14ac:dyDescent="0.25">
      <c r="A90" s="197"/>
      <c r="B90" s="198">
        <v>3392</v>
      </c>
      <c r="C90" s="199"/>
      <c r="D90" s="200">
        <v>3392</v>
      </c>
      <c r="E90" s="264">
        <v>8000</v>
      </c>
      <c r="F90" s="398">
        <v>9138</v>
      </c>
      <c r="G90" s="169">
        <v>8519</v>
      </c>
      <c r="H90" s="548">
        <f t="shared" si="2"/>
        <v>0.93226088859706724</v>
      </c>
      <c r="I90" s="148" t="s">
        <v>250</v>
      </c>
      <c r="J90" s="135"/>
    </row>
    <row r="91" spans="1:10" ht="12.75" customHeight="1" x14ac:dyDescent="0.25">
      <c r="A91" s="197"/>
      <c r="B91" s="201"/>
      <c r="C91" s="199">
        <v>2022331400</v>
      </c>
      <c r="D91" s="200">
        <v>3392</v>
      </c>
      <c r="E91" s="265">
        <v>3000</v>
      </c>
      <c r="F91" s="400">
        <v>9382</v>
      </c>
      <c r="G91" s="170">
        <v>9295</v>
      </c>
      <c r="H91" s="548">
        <f t="shared" si="2"/>
        <v>0.99072692389682371</v>
      </c>
      <c r="I91" s="171" t="s">
        <v>134</v>
      </c>
      <c r="J91" s="135"/>
    </row>
    <row r="92" spans="1:10" ht="12.75" customHeight="1" x14ac:dyDescent="0.25">
      <c r="A92" s="197"/>
      <c r="B92" s="198"/>
      <c r="C92" s="199">
        <v>4124000000</v>
      </c>
      <c r="D92" s="200">
        <v>3392</v>
      </c>
      <c r="E92" s="264">
        <v>800</v>
      </c>
      <c r="F92" s="264">
        <v>800</v>
      </c>
      <c r="G92" s="169">
        <v>1366</v>
      </c>
      <c r="H92" s="548">
        <f t="shared" si="2"/>
        <v>1.7075</v>
      </c>
      <c r="I92" s="148" t="s">
        <v>135</v>
      </c>
      <c r="J92" s="135"/>
    </row>
    <row r="93" spans="1:10" ht="12.75" customHeight="1" x14ac:dyDescent="0.25">
      <c r="A93" s="197"/>
      <c r="B93" s="198"/>
      <c r="C93" s="199">
        <v>5600000000</v>
      </c>
      <c r="D93" s="200">
        <v>3392</v>
      </c>
      <c r="E93" s="264">
        <v>88</v>
      </c>
      <c r="F93" s="264">
        <v>88</v>
      </c>
      <c r="G93" s="169">
        <v>94</v>
      </c>
      <c r="H93" s="548">
        <f t="shared" si="2"/>
        <v>1.0681818181818181</v>
      </c>
      <c r="I93" s="148" t="s">
        <v>136</v>
      </c>
      <c r="J93" s="135"/>
    </row>
    <row r="94" spans="1:10" ht="12.75" customHeight="1" x14ac:dyDescent="0.25">
      <c r="A94" s="197"/>
      <c r="B94" s="198"/>
      <c r="C94" s="199">
        <v>5600000000</v>
      </c>
      <c r="D94" s="200">
        <v>3392</v>
      </c>
      <c r="E94" s="264">
        <v>50</v>
      </c>
      <c r="F94" s="264">
        <v>50</v>
      </c>
      <c r="G94" s="169">
        <v>55</v>
      </c>
      <c r="H94" s="548">
        <f t="shared" si="2"/>
        <v>1.1000000000000001</v>
      </c>
      <c r="I94" s="148" t="s">
        <v>137</v>
      </c>
      <c r="J94" s="135"/>
    </row>
    <row r="95" spans="1:10" ht="12.75" customHeight="1" x14ac:dyDescent="0.25">
      <c r="A95" s="197"/>
      <c r="B95" s="198"/>
      <c r="C95" s="199">
        <v>5600000000</v>
      </c>
      <c r="D95" s="200">
        <v>3392</v>
      </c>
      <c r="E95" s="264">
        <v>50</v>
      </c>
      <c r="F95" s="264">
        <v>50</v>
      </c>
      <c r="G95" s="169"/>
      <c r="H95" s="548">
        <f t="shared" si="2"/>
        <v>0</v>
      </c>
      <c r="I95" s="148" t="s">
        <v>256</v>
      </c>
      <c r="J95" s="135"/>
    </row>
    <row r="96" spans="1:10" ht="12.75" customHeight="1" x14ac:dyDescent="0.25">
      <c r="A96" s="197"/>
      <c r="B96" s="198"/>
      <c r="C96" s="202">
        <v>2025000005</v>
      </c>
      <c r="D96" s="200">
        <v>3392</v>
      </c>
      <c r="E96" s="264">
        <v>1990</v>
      </c>
      <c r="F96" s="398">
        <v>2930</v>
      </c>
      <c r="G96" s="169">
        <v>3113</v>
      </c>
      <c r="H96" s="548">
        <f t="shared" si="2"/>
        <v>1.062457337883959</v>
      </c>
      <c r="I96" s="148" t="s">
        <v>138</v>
      </c>
      <c r="J96" s="135"/>
    </row>
    <row r="97" spans="1:10" ht="12.75" customHeight="1" x14ac:dyDescent="0.25">
      <c r="A97" s="511"/>
      <c r="B97" s="512"/>
      <c r="C97" s="513">
        <v>2025000007</v>
      </c>
      <c r="D97" s="533">
        <v>3392</v>
      </c>
      <c r="E97" s="456"/>
      <c r="F97" s="507">
        <v>250</v>
      </c>
      <c r="G97" s="457">
        <v>235</v>
      </c>
      <c r="H97" s="548">
        <f t="shared" si="2"/>
        <v>0.94</v>
      </c>
      <c r="I97" s="458" t="s">
        <v>395</v>
      </c>
      <c r="J97" s="135"/>
    </row>
    <row r="98" spans="1:10" ht="12.75" customHeight="1" x14ac:dyDescent="0.25">
      <c r="A98" s="511"/>
      <c r="B98" s="512"/>
      <c r="C98" s="513">
        <v>2025000014</v>
      </c>
      <c r="D98" s="533">
        <v>3392</v>
      </c>
      <c r="E98" s="456"/>
      <c r="F98" s="507"/>
      <c r="G98" s="457">
        <v>37</v>
      </c>
      <c r="H98" s="611" t="s">
        <v>71</v>
      </c>
      <c r="I98" s="458" t="s">
        <v>396</v>
      </c>
      <c r="J98" s="135"/>
    </row>
    <row r="99" spans="1:10" ht="12.75" customHeight="1" x14ac:dyDescent="0.25">
      <c r="A99" s="197"/>
      <c r="B99" s="198"/>
      <c r="C99" s="202">
        <v>2025000035</v>
      </c>
      <c r="D99" s="200">
        <v>3392</v>
      </c>
      <c r="E99" s="264"/>
      <c r="F99" s="398">
        <v>24</v>
      </c>
      <c r="G99" s="169">
        <v>31</v>
      </c>
      <c r="H99" s="548">
        <f t="shared" si="2"/>
        <v>1.2916666666666667</v>
      </c>
      <c r="I99" s="148" t="s">
        <v>347</v>
      </c>
      <c r="J99" s="135"/>
    </row>
    <row r="100" spans="1:10" ht="12.75" customHeight="1" x14ac:dyDescent="0.25">
      <c r="A100" s="197"/>
      <c r="B100" s="198"/>
      <c r="C100" s="202">
        <v>2025000032</v>
      </c>
      <c r="D100" s="200">
        <v>3392</v>
      </c>
      <c r="E100" s="264"/>
      <c r="F100" s="398">
        <v>270</v>
      </c>
      <c r="G100" s="169">
        <v>183</v>
      </c>
      <c r="H100" s="548">
        <f t="shared" si="2"/>
        <v>0.67777777777777781</v>
      </c>
      <c r="I100" s="148" t="s">
        <v>346</v>
      </c>
      <c r="J100" s="135"/>
    </row>
    <row r="101" spans="1:10" ht="12.75" customHeight="1" x14ac:dyDescent="0.25">
      <c r="A101" s="511"/>
      <c r="B101" s="512"/>
      <c r="C101" s="513">
        <v>2025000033</v>
      </c>
      <c r="D101" s="514">
        <v>3392</v>
      </c>
      <c r="E101" s="456"/>
      <c r="F101" s="456">
        <v>150</v>
      </c>
      <c r="G101" s="457">
        <v>104</v>
      </c>
      <c r="H101" s="548">
        <f t="shared" si="2"/>
        <v>0.69333333333333336</v>
      </c>
      <c r="I101" s="458" t="s">
        <v>368</v>
      </c>
      <c r="J101" s="135"/>
    </row>
    <row r="102" spans="1:10" ht="12.75" customHeight="1" x14ac:dyDescent="0.25">
      <c r="A102" s="578"/>
      <c r="B102" s="579"/>
      <c r="C102" s="580">
        <v>2025000043</v>
      </c>
      <c r="D102" s="533">
        <v>3392</v>
      </c>
      <c r="E102" s="325"/>
      <c r="F102" s="325">
        <v>0</v>
      </c>
      <c r="G102" s="558">
        <v>0</v>
      </c>
      <c r="H102" s="611" t="s">
        <v>71</v>
      </c>
      <c r="I102" s="544" t="s">
        <v>409</v>
      </c>
      <c r="J102" s="135"/>
    </row>
    <row r="103" spans="1:10" ht="12.75" customHeight="1" x14ac:dyDescent="0.25">
      <c r="A103" s="511"/>
      <c r="B103" s="512"/>
      <c r="C103" s="513">
        <v>2025000045</v>
      </c>
      <c r="D103" s="533">
        <v>3392</v>
      </c>
      <c r="E103" s="456"/>
      <c r="F103" s="605">
        <v>177</v>
      </c>
      <c r="G103" s="457">
        <v>146</v>
      </c>
      <c r="H103" s="548">
        <f t="shared" si="2"/>
        <v>0.82485875706214684</v>
      </c>
      <c r="I103" s="458" t="s">
        <v>377</v>
      </c>
      <c r="J103" s="135"/>
    </row>
    <row r="104" spans="1:10" ht="12.75" customHeight="1" x14ac:dyDescent="0.25">
      <c r="A104" s="197"/>
      <c r="B104" s="198"/>
      <c r="C104" s="202">
        <v>2024059600</v>
      </c>
      <c r="D104" s="200">
        <v>3392</v>
      </c>
      <c r="E104" s="264">
        <v>500</v>
      </c>
      <c r="F104" s="398">
        <v>160</v>
      </c>
      <c r="G104" s="169">
        <v>108</v>
      </c>
      <c r="H104" s="548">
        <f t="shared" si="2"/>
        <v>0.67500000000000004</v>
      </c>
      <c r="I104" s="148" t="s">
        <v>327</v>
      </c>
      <c r="J104" s="135"/>
    </row>
    <row r="105" spans="1:10" ht="12.75" customHeight="1" x14ac:dyDescent="0.25">
      <c r="A105" s="419"/>
      <c r="B105" s="420"/>
      <c r="C105" s="421">
        <v>2025000015</v>
      </c>
      <c r="D105" s="422">
        <v>3392</v>
      </c>
      <c r="E105" s="325"/>
      <c r="F105" s="423">
        <v>140</v>
      </c>
      <c r="G105" s="408">
        <v>2</v>
      </c>
      <c r="H105" s="548">
        <f t="shared" si="2"/>
        <v>1.4285714285714285E-2</v>
      </c>
      <c r="I105" s="323" t="s">
        <v>328</v>
      </c>
      <c r="J105" s="135"/>
    </row>
    <row r="106" spans="1:10" ht="12.75" customHeight="1" x14ac:dyDescent="0.25">
      <c r="A106" s="197"/>
      <c r="B106" s="198"/>
      <c r="C106" s="202">
        <v>4118000000</v>
      </c>
      <c r="D106" s="200">
        <v>3392</v>
      </c>
      <c r="E106" s="264">
        <v>230</v>
      </c>
      <c r="F106" s="264">
        <v>230</v>
      </c>
      <c r="G106" s="169">
        <v>182</v>
      </c>
      <c r="H106" s="548">
        <f t="shared" si="2"/>
        <v>0.79130434782608694</v>
      </c>
      <c r="I106" s="148" t="s">
        <v>139</v>
      </c>
      <c r="J106" s="135"/>
    </row>
    <row r="107" spans="1:10" ht="12.75" customHeight="1" x14ac:dyDescent="0.25">
      <c r="A107" s="197"/>
      <c r="B107" s="198"/>
      <c r="C107" s="202">
        <v>4126000000</v>
      </c>
      <c r="D107" s="200">
        <v>3392</v>
      </c>
      <c r="E107" s="264">
        <v>230</v>
      </c>
      <c r="F107" s="264">
        <v>230</v>
      </c>
      <c r="G107" s="169">
        <v>87</v>
      </c>
      <c r="H107" s="548">
        <f t="shared" si="2"/>
        <v>0.37826086956521737</v>
      </c>
      <c r="I107" s="148" t="s">
        <v>140</v>
      </c>
      <c r="J107" s="135"/>
    </row>
    <row r="108" spans="1:10" ht="12.75" customHeight="1" x14ac:dyDescent="0.25">
      <c r="A108" s="197"/>
      <c r="B108" s="198"/>
      <c r="C108" s="202">
        <v>4115000000</v>
      </c>
      <c r="D108" s="200">
        <v>3392</v>
      </c>
      <c r="E108" s="264">
        <v>250</v>
      </c>
      <c r="F108" s="398">
        <v>400</v>
      </c>
      <c r="G108" s="169">
        <v>403</v>
      </c>
      <c r="H108" s="548">
        <f t="shared" si="2"/>
        <v>1.0075000000000001</v>
      </c>
      <c r="I108" s="148" t="s">
        <v>141</v>
      </c>
      <c r="J108" s="135"/>
    </row>
    <row r="109" spans="1:10" ht="12.75" customHeight="1" x14ac:dyDescent="0.25">
      <c r="A109" s="197"/>
      <c r="B109" s="198"/>
      <c r="C109" s="202">
        <v>2025000016</v>
      </c>
      <c r="D109" s="200">
        <v>3392</v>
      </c>
      <c r="E109" s="264">
        <v>80</v>
      </c>
      <c r="F109" s="264">
        <v>80</v>
      </c>
      <c r="G109" s="169">
        <v>34</v>
      </c>
      <c r="H109" s="548">
        <f t="shared" si="2"/>
        <v>0.42499999999999999</v>
      </c>
      <c r="I109" s="148" t="s">
        <v>142</v>
      </c>
      <c r="J109" s="135"/>
    </row>
    <row r="110" spans="1:10" ht="12.75" customHeight="1" x14ac:dyDescent="0.25">
      <c r="A110" s="574"/>
      <c r="B110" s="575"/>
      <c r="C110" s="576">
        <v>2026000001</v>
      </c>
      <c r="D110" s="577">
        <v>3392</v>
      </c>
      <c r="E110" s="325"/>
      <c r="F110" s="325"/>
      <c r="G110" s="558">
        <v>219</v>
      </c>
      <c r="H110" s="611" t="s">
        <v>71</v>
      </c>
      <c r="I110" s="544" t="s">
        <v>410</v>
      </c>
      <c r="J110" s="135"/>
    </row>
    <row r="111" spans="1:10" ht="12.75" customHeight="1" x14ac:dyDescent="0.25">
      <c r="A111" s="410"/>
      <c r="B111" s="411"/>
      <c r="C111" s="412">
        <v>2023214100</v>
      </c>
      <c r="D111" s="413">
        <v>3392</v>
      </c>
      <c r="E111" s="325"/>
      <c r="F111" s="325"/>
      <c r="G111" s="523">
        <v>15</v>
      </c>
      <c r="H111" s="611" t="s">
        <v>71</v>
      </c>
      <c r="I111" s="544" t="s">
        <v>317</v>
      </c>
      <c r="J111" s="135"/>
    </row>
    <row r="112" spans="1:10" ht="12.75" customHeight="1" x14ac:dyDescent="0.25">
      <c r="A112" s="165"/>
      <c r="B112" s="136"/>
      <c r="C112" s="173"/>
      <c r="D112" s="174">
        <v>3399</v>
      </c>
      <c r="E112" s="264">
        <v>130</v>
      </c>
      <c r="F112" s="264">
        <v>130</v>
      </c>
      <c r="G112" s="154">
        <v>137</v>
      </c>
      <c r="H112" s="548">
        <f t="shared" si="2"/>
        <v>1.0538461538461539</v>
      </c>
      <c r="I112" s="164" t="s">
        <v>143</v>
      </c>
      <c r="J112" s="135"/>
    </row>
    <row r="113" spans="1:10" ht="12.75" customHeight="1" x14ac:dyDescent="0.25">
      <c r="A113" s="165"/>
      <c r="B113" s="136"/>
      <c r="C113" s="173"/>
      <c r="D113" s="174">
        <v>3399</v>
      </c>
      <c r="E113" s="264">
        <v>60</v>
      </c>
      <c r="F113" s="264">
        <v>60</v>
      </c>
      <c r="G113" s="169">
        <v>45</v>
      </c>
      <c r="H113" s="548">
        <f t="shared" si="2"/>
        <v>0.75</v>
      </c>
      <c r="I113" s="639" t="s">
        <v>144</v>
      </c>
      <c r="J113" s="135"/>
    </row>
    <row r="114" spans="1:10" ht="12.75" customHeight="1" x14ac:dyDescent="0.25">
      <c r="A114" s="141"/>
      <c r="B114" s="142"/>
      <c r="C114" s="167"/>
      <c r="D114" s="143">
        <v>3399</v>
      </c>
      <c r="E114" s="264">
        <v>100</v>
      </c>
      <c r="F114" s="264">
        <v>100</v>
      </c>
      <c r="G114" s="154">
        <v>70</v>
      </c>
      <c r="H114" s="548">
        <f t="shared" si="2"/>
        <v>0.7</v>
      </c>
      <c r="I114" s="164" t="s">
        <v>145</v>
      </c>
      <c r="J114" s="135"/>
    </row>
    <row r="115" spans="1:10" ht="12.75" customHeight="1" x14ac:dyDescent="0.25">
      <c r="A115" s="141"/>
      <c r="B115" s="142"/>
      <c r="C115" s="167"/>
      <c r="D115" s="143">
        <v>3399</v>
      </c>
      <c r="E115" s="264">
        <v>65</v>
      </c>
      <c r="F115" s="264">
        <v>65</v>
      </c>
      <c r="G115" s="169">
        <v>0</v>
      </c>
      <c r="H115" s="548">
        <f t="shared" si="2"/>
        <v>0</v>
      </c>
      <c r="I115" s="148" t="s">
        <v>146</v>
      </c>
      <c r="J115" s="135"/>
    </row>
    <row r="116" spans="1:10" ht="12.75" customHeight="1" x14ac:dyDescent="0.25">
      <c r="A116" s="141"/>
      <c r="B116" s="142"/>
      <c r="C116" s="167">
        <v>5320000000</v>
      </c>
      <c r="D116" s="143">
        <v>3412</v>
      </c>
      <c r="E116" s="264">
        <v>90</v>
      </c>
      <c r="F116" s="264">
        <v>90</v>
      </c>
      <c r="G116" s="169">
        <v>115</v>
      </c>
      <c r="H116" s="548">
        <f t="shared" si="2"/>
        <v>1.2777777777777777</v>
      </c>
      <c r="I116" s="148" t="s">
        <v>387</v>
      </c>
      <c r="J116" s="184"/>
    </row>
    <row r="117" spans="1:10" ht="12.75" customHeight="1" x14ac:dyDescent="0.25">
      <c r="A117" s="141"/>
      <c r="B117" s="142"/>
      <c r="C117" s="167">
        <v>5300000000</v>
      </c>
      <c r="D117" s="143">
        <v>3412</v>
      </c>
      <c r="E117" s="264">
        <v>1300</v>
      </c>
      <c r="F117" s="264">
        <v>1300</v>
      </c>
      <c r="G117" s="169">
        <v>1071</v>
      </c>
      <c r="H117" s="548">
        <f t="shared" si="2"/>
        <v>0.82384615384615389</v>
      </c>
      <c r="I117" s="148" t="s">
        <v>147</v>
      </c>
      <c r="J117" s="204"/>
    </row>
    <row r="118" spans="1:10" ht="12.75" customHeight="1" x14ac:dyDescent="0.25">
      <c r="A118" s="141"/>
      <c r="B118" s="142"/>
      <c r="C118" s="167">
        <v>2024002800</v>
      </c>
      <c r="D118" s="143">
        <v>3412</v>
      </c>
      <c r="E118" s="402">
        <v>250</v>
      </c>
      <c r="F118" s="405">
        <v>300</v>
      </c>
      <c r="G118" s="403">
        <v>285</v>
      </c>
      <c r="H118" s="548">
        <f t="shared" si="2"/>
        <v>0.95</v>
      </c>
      <c r="I118" s="404" t="s">
        <v>261</v>
      </c>
      <c r="J118" s="204"/>
    </row>
    <row r="119" spans="1:10" ht="12.75" customHeight="1" x14ac:dyDescent="0.25">
      <c r="A119" s="141"/>
      <c r="B119" s="142"/>
      <c r="C119" s="167">
        <v>2023001200</v>
      </c>
      <c r="D119" s="143">
        <v>3412</v>
      </c>
      <c r="E119" s="264">
        <v>75</v>
      </c>
      <c r="F119" s="264">
        <v>75</v>
      </c>
      <c r="G119" s="169">
        <v>21</v>
      </c>
      <c r="H119" s="548">
        <f t="shared" si="2"/>
        <v>0.28000000000000003</v>
      </c>
      <c r="I119" s="148" t="s">
        <v>257</v>
      </c>
      <c r="J119" s="204"/>
    </row>
    <row r="120" spans="1:10" ht="12.75" customHeight="1" x14ac:dyDescent="0.25">
      <c r="A120" s="141"/>
      <c r="B120" s="142"/>
      <c r="C120" s="167">
        <v>2024053000</v>
      </c>
      <c r="D120" s="143">
        <v>3412</v>
      </c>
      <c r="E120" s="265">
        <v>1000</v>
      </c>
      <c r="F120" s="400">
        <v>0</v>
      </c>
      <c r="G120" s="170">
        <v>0</v>
      </c>
      <c r="H120" s="611" t="s">
        <v>71</v>
      </c>
      <c r="I120" s="171" t="s">
        <v>258</v>
      </c>
      <c r="J120" s="204"/>
    </row>
    <row r="121" spans="1:10" ht="12.75" customHeight="1" x14ac:dyDescent="0.25">
      <c r="A121" s="141"/>
      <c r="B121" s="142"/>
      <c r="C121" s="167">
        <v>7400000000</v>
      </c>
      <c r="D121" s="143">
        <v>3412</v>
      </c>
      <c r="E121" s="264">
        <v>300</v>
      </c>
      <c r="F121" s="264">
        <v>358</v>
      </c>
      <c r="G121" s="169">
        <v>365</v>
      </c>
      <c r="H121" s="548">
        <f t="shared" si="2"/>
        <v>1.0195530726256983</v>
      </c>
      <c r="I121" s="148" t="s">
        <v>439</v>
      </c>
      <c r="J121" s="172"/>
    </row>
    <row r="122" spans="1:10" ht="12.75" customHeight="1" x14ac:dyDescent="0.25">
      <c r="A122" s="141"/>
      <c r="B122" s="142"/>
      <c r="C122" s="167">
        <v>5310000000</v>
      </c>
      <c r="D122" s="143">
        <v>3412</v>
      </c>
      <c r="E122" s="264">
        <v>250</v>
      </c>
      <c r="F122" s="264">
        <v>250</v>
      </c>
      <c r="G122" s="169">
        <v>200</v>
      </c>
      <c r="H122" s="548">
        <f t="shared" si="2"/>
        <v>0.8</v>
      </c>
      <c r="I122" s="148" t="s">
        <v>148</v>
      </c>
      <c r="J122" s="135"/>
    </row>
    <row r="123" spans="1:10" ht="12.75" customHeight="1" x14ac:dyDescent="0.25">
      <c r="A123" s="305"/>
      <c r="B123" s="306"/>
      <c r="C123" s="316">
        <v>2023000500</v>
      </c>
      <c r="D123" s="181">
        <v>3412</v>
      </c>
      <c r="E123" s="264"/>
      <c r="F123" s="264"/>
      <c r="G123" s="318">
        <v>15</v>
      </c>
      <c r="H123" s="611" t="s">
        <v>71</v>
      </c>
      <c r="I123" s="307" t="s">
        <v>393</v>
      </c>
      <c r="J123" s="135"/>
    </row>
    <row r="124" spans="1:10" ht="12.75" customHeight="1" x14ac:dyDescent="0.25">
      <c r="A124" s="305"/>
      <c r="B124" s="306"/>
      <c r="C124" s="316">
        <v>2023000500</v>
      </c>
      <c r="D124" s="181">
        <v>3412</v>
      </c>
      <c r="E124" s="265"/>
      <c r="F124" s="400">
        <v>3646</v>
      </c>
      <c r="G124" s="397">
        <v>3717</v>
      </c>
      <c r="H124" s="548">
        <f t="shared" si="2"/>
        <v>1.01947339550192</v>
      </c>
      <c r="I124" s="310" t="s">
        <v>285</v>
      </c>
      <c r="J124" s="135"/>
    </row>
    <row r="125" spans="1:10" ht="12.75" customHeight="1" x14ac:dyDescent="0.25">
      <c r="A125" s="305"/>
      <c r="B125" s="306"/>
      <c r="C125" s="316">
        <v>2023003400</v>
      </c>
      <c r="D125" s="181">
        <v>3412</v>
      </c>
      <c r="E125" s="265"/>
      <c r="F125" s="265">
        <v>13</v>
      </c>
      <c r="G125" s="397">
        <v>25</v>
      </c>
      <c r="H125" s="548">
        <f t="shared" si="2"/>
        <v>1.9230769230769231</v>
      </c>
      <c r="I125" s="310" t="s">
        <v>284</v>
      </c>
      <c r="J125" s="135"/>
    </row>
    <row r="126" spans="1:10" ht="12.75" customHeight="1" x14ac:dyDescent="0.25">
      <c r="A126" s="305"/>
      <c r="B126" s="306"/>
      <c r="C126" s="316">
        <v>2020002000</v>
      </c>
      <c r="D126" s="181">
        <v>3412</v>
      </c>
      <c r="E126" s="451"/>
      <c r="F126" s="451">
        <v>76</v>
      </c>
      <c r="G126" s="397">
        <v>22</v>
      </c>
      <c r="H126" s="548">
        <f t="shared" si="2"/>
        <v>0.28947368421052633</v>
      </c>
      <c r="I126" s="310" t="s">
        <v>341</v>
      </c>
      <c r="J126" s="135"/>
    </row>
    <row r="127" spans="1:10" ht="12.75" customHeight="1" x14ac:dyDescent="0.25">
      <c r="A127" s="305"/>
      <c r="B127" s="306"/>
      <c r="C127" s="316">
        <v>2025000018</v>
      </c>
      <c r="D127" s="181">
        <v>3412</v>
      </c>
      <c r="E127" s="451"/>
      <c r="F127" s="460">
        <v>0</v>
      </c>
      <c r="G127" s="397">
        <v>0</v>
      </c>
      <c r="H127" s="611" t="s">
        <v>71</v>
      </c>
      <c r="I127" s="310" t="s">
        <v>304</v>
      </c>
      <c r="J127" s="135"/>
    </row>
    <row r="128" spans="1:10" ht="12.75" customHeight="1" x14ac:dyDescent="0.25">
      <c r="A128" s="178"/>
      <c r="B128" s="179"/>
      <c r="C128" s="180">
        <v>2025000012</v>
      </c>
      <c r="D128" s="181">
        <v>3412</v>
      </c>
      <c r="E128" s="264">
        <v>200</v>
      </c>
      <c r="F128" s="264">
        <v>200</v>
      </c>
      <c r="G128" s="147">
        <v>200</v>
      </c>
      <c r="H128" s="548">
        <f t="shared" ref="H128:H191" si="3">G128/F128</f>
        <v>1</v>
      </c>
      <c r="I128" s="186" t="s">
        <v>262</v>
      </c>
      <c r="J128" s="135"/>
    </row>
    <row r="129" spans="1:10" ht="12.75" customHeight="1" x14ac:dyDescent="0.25">
      <c r="A129" s="178"/>
      <c r="B129" s="179"/>
      <c r="C129" s="180">
        <v>2024018300</v>
      </c>
      <c r="D129" s="181">
        <v>3412</v>
      </c>
      <c r="E129" s="265">
        <v>375</v>
      </c>
      <c r="F129" s="400">
        <v>0</v>
      </c>
      <c r="G129" s="182">
        <v>0</v>
      </c>
      <c r="H129" s="611" t="s">
        <v>71</v>
      </c>
      <c r="I129" s="183" t="s">
        <v>251</v>
      </c>
      <c r="J129" s="135"/>
    </row>
    <row r="130" spans="1:10" ht="12.75" customHeight="1" x14ac:dyDescent="0.25">
      <c r="A130" s="178"/>
      <c r="B130" s="179"/>
      <c r="C130" s="180">
        <v>2024053100</v>
      </c>
      <c r="D130" s="181">
        <v>3412</v>
      </c>
      <c r="E130" s="265">
        <v>215</v>
      </c>
      <c r="F130" s="400">
        <v>0</v>
      </c>
      <c r="G130" s="182">
        <v>0</v>
      </c>
      <c r="H130" s="611" t="s">
        <v>71</v>
      </c>
      <c r="I130" s="183" t="s">
        <v>149</v>
      </c>
      <c r="J130" s="135"/>
    </row>
    <row r="131" spans="1:10" ht="12.75" customHeight="1" x14ac:dyDescent="0.25">
      <c r="A131" s="178"/>
      <c r="B131" s="179"/>
      <c r="C131" s="180">
        <v>2023053100</v>
      </c>
      <c r="D131" s="181">
        <v>3412</v>
      </c>
      <c r="E131" s="265">
        <v>100</v>
      </c>
      <c r="F131" s="265">
        <v>100</v>
      </c>
      <c r="G131" s="182">
        <v>29</v>
      </c>
      <c r="H131" s="548">
        <f t="shared" si="3"/>
        <v>0.28999999999999998</v>
      </c>
      <c r="I131" s="183" t="s">
        <v>150</v>
      </c>
      <c r="J131" s="135"/>
    </row>
    <row r="132" spans="1:10" ht="12.75" customHeight="1" x14ac:dyDescent="0.25">
      <c r="A132" s="205"/>
      <c r="B132" s="179"/>
      <c r="C132" s="180"/>
      <c r="D132" s="181">
        <v>3419</v>
      </c>
      <c r="E132" s="264">
        <v>550</v>
      </c>
      <c r="F132" s="264">
        <v>550</v>
      </c>
      <c r="G132" s="147">
        <v>536</v>
      </c>
      <c r="H132" s="548">
        <f t="shared" si="3"/>
        <v>0.97454545454545449</v>
      </c>
      <c r="I132" s="186" t="s">
        <v>151</v>
      </c>
      <c r="J132" s="135"/>
    </row>
    <row r="133" spans="1:10" ht="12.75" customHeight="1" x14ac:dyDescent="0.25">
      <c r="A133" s="131"/>
      <c r="B133" s="306"/>
      <c r="C133" s="316"/>
      <c r="D133" s="181">
        <v>3419</v>
      </c>
      <c r="E133" s="456"/>
      <c r="F133" s="605">
        <v>0</v>
      </c>
      <c r="G133" s="318">
        <v>0</v>
      </c>
      <c r="H133" s="611" t="s">
        <v>71</v>
      </c>
      <c r="I133" s="307" t="s">
        <v>342</v>
      </c>
      <c r="J133" s="135"/>
    </row>
    <row r="134" spans="1:10" ht="12.75" customHeight="1" x14ac:dyDescent="0.25">
      <c r="A134" s="131"/>
      <c r="B134" s="306"/>
      <c r="C134" s="316"/>
      <c r="D134" s="406">
        <v>3419</v>
      </c>
      <c r="E134" s="325"/>
      <c r="F134" s="325">
        <v>85</v>
      </c>
      <c r="G134" s="318">
        <v>85</v>
      </c>
      <c r="H134" s="548">
        <f t="shared" si="3"/>
        <v>1</v>
      </c>
      <c r="I134" s="307" t="s">
        <v>313</v>
      </c>
      <c r="J134" s="135"/>
    </row>
    <row r="135" spans="1:10" ht="12.75" customHeight="1" x14ac:dyDescent="0.25">
      <c r="A135" s="206"/>
      <c r="B135" s="142"/>
      <c r="C135" s="167"/>
      <c r="D135" s="143">
        <v>3419</v>
      </c>
      <c r="E135" s="264">
        <v>90</v>
      </c>
      <c r="F135" s="264">
        <v>90</v>
      </c>
      <c r="G135" s="246">
        <v>90</v>
      </c>
      <c r="H135" s="548">
        <f t="shared" si="3"/>
        <v>1</v>
      </c>
      <c r="I135" s="186" t="s">
        <v>233</v>
      </c>
      <c r="J135" s="135"/>
    </row>
    <row r="136" spans="1:10" ht="12" customHeight="1" x14ac:dyDescent="0.25">
      <c r="A136" s="207"/>
      <c r="B136" s="208"/>
      <c r="C136" s="209"/>
      <c r="D136" s="210">
        <v>3419</v>
      </c>
      <c r="E136" s="264">
        <v>60</v>
      </c>
      <c r="F136" s="264">
        <v>60</v>
      </c>
      <c r="G136" s="246">
        <v>60</v>
      </c>
      <c r="H136" s="548">
        <f t="shared" si="3"/>
        <v>1</v>
      </c>
      <c r="I136" s="211" t="s">
        <v>152</v>
      </c>
      <c r="J136" s="135"/>
    </row>
    <row r="137" spans="1:10" ht="12.75" customHeight="1" x14ac:dyDescent="0.25">
      <c r="A137" s="141"/>
      <c r="B137" s="142"/>
      <c r="C137" s="167"/>
      <c r="D137" s="143">
        <v>3421</v>
      </c>
      <c r="E137" s="264">
        <v>2000</v>
      </c>
      <c r="F137" s="264">
        <v>2000</v>
      </c>
      <c r="G137" s="146">
        <v>2000</v>
      </c>
      <c r="H137" s="548">
        <f t="shared" si="3"/>
        <v>1</v>
      </c>
      <c r="I137" s="148" t="s">
        <v>421</v>
      </c>
      <c r="J137" s="135"/>
    </row>
    <row r="138" spans="1:10" ht="12.75" customHeight="1" x14ac:dyDescent="0.25">
      <c r="A138" s="141"/>
      <c r="B138" s="142"/>
      <c r="C138" s="167"/>
      <c r="D138" s="143">
        <v>3421</v>
      </c>
      <c r="E138" s="264"/>
      <c r="F138" s="603">
        <v>1101</v>
      </c>
      <c r="G138" s="146">
        <v>1101</v>
      </c>
      <c r="H138" s="548">
        <f t="shared" si="3"/>
        <v>1</v>
      </c>
      <c r="I138" s="148" t="s">
        <v>286</v>
      </c>
      <c r="J138" s="135"/>
    </row>
    <row r="139" spans="1:10" ht="12.75" customHeight="1" x14ac:dyDescent="0.25">
      <c r="A139" s="141"/>
      <c r="B139" s="142"/>
      <c r="C139" s="167"/>
      <c r="D139" s="143">
        <v>3421</v>
      </c>
      <c r="E139" s="264">
        <v>200</v>
      </c>
      <c r="F139" s="398">
        <v>500</v>
      </c>
      <c r="G139" s="146">
        <v>531</v>
      </c>
      <c r="H139" s="548">
        <f t="shared" si="3"/>
        <v>1.0620000000000001</v>
      </c>
      <c r="I139" s="148" t="s">
        <v>422</v>
      </c>
      <c r="J139" s="135"/>
    </row>
    <row r="140" spans="1:10" ht="12.75" customHeight="1" x14ac:dyDescent="0.25">
      <c r="A140" s="141"/>
      <c r="B140" s="142"/>
      <c r="C140" s="167"/>
      <c r="D140" s="143">
        <v>3421</v>
      </c>
      <c r="E140" s="265">
        <v>12000</v>
      </c>
      <c r="F140" s="400">
        <v>3455</v>
      </c>
      <c r="G140" s="170">
        <v>2823</v>
      </c>
      <c r="H140" s="548">
        <f t="shared" si="3"/>
        <v>0.81707670043415337</v>
      </c>
      <c r="I140" s="171" t="s">
        <v>252</v>
      </c>
      <c r="J140" s="135"/>
    </row>
    <row r="141" spans="1:10" ht="12.75" customHeight="1" x14ac:dyDescent="0.25">
      <c r="A141" s="305"/>
      <c r="B141" s="306"/>
      <c r="C141" s="316"/>
      <c r="D141" s="406">
        <v>3429</v>
      </c>
      <c r="E141" s="325"/>
      <c r="F141" s="423">
        <v>458</v>
      </c>
      <c r="G141" s="318">
        <v>494</v>
      </c>
      <c r="H141" s="548">
        <f t="shared" si="3"/>
        <v>1.0786026200873362</v>
      </c>
      <c r="I141" s="608" t="s">
        <v>449</v>
      </c>
      <c r="J141" s="135"/>
    </row>
    <row r="142" spans="1:10" ht="12.75" customHeight="1" x14ac:dyDescent="0.25">
      <c r="A142" s="305"/>
      <c r="B142" s="306"/>
      <c r="C142" s="316"/>
      <c r="D142" s="581">
        <v>3511</v>
      </c>
      <c r="E142" s="325"/>
      <c r="F142" s="423">
        <v>78</v>
      </c>
      <c r="G142" s="318">
        <v>75</v>
      </c>
      <c r="H142" s="548">
        <f t="shared" si="3"/>
        <v>0.96153846153846156</v>
      </c>
      <c r="I142" s="307" t="s">
        <v>411</v>
      </c>
      <c r="J142" s="135"/>
    </row>
    <row r="143" spans="1:10" ht="12.75" customHeight="1" x14ac:dyDescent="0.25">
      <c r="A143" s="305"/>
      <c r="B143" s="306"/>
      <c r="C143" s="316"/>
      <c r="D143" s="181">
        <v>3512</v>
      </c>
      <c r="E143" s="456"/>
      <c r="F143" s="456">
        <v>2050</v>
      </c>
      <c r="G143" s="318">
        <v>2023</v>
      </c>
      <c r="H143" s="548">
        <f t="shared" si="3"/>
        <v>0.98682926829268292</v>
      </c>
      <c r="I143" s="307" t="s">
        <v>343</v>
      </c>
      <c r="J143" s="135"/>
    </row>
    <row r="144" spans="1:10" ht="12.75" customHeight="1" x14ac:dyDescent="0.25">
      <c r="A144" s="205"/>
      <c r="B144" s="214"/>
      <c r="C144" s="215"/>
      <c r="D144" s="216">
        <v>3612</v>
      </c>
      <c r="E144" s="264">
        <v>7200</v>
      </c>
      <c r="F144" s="398">
        <v>7867</v>
      </c>
      <c r="G144" s="147">
        <v>7690</v>
      </c>
      <c r="H144" s="548">
        <f t="shared" si="3"/>
        <v>0.97750095334943432</v>
      </c>
      <c r="I144" s="461" t="s">
        <v>153</v>
      </c>
      <c r="J144" s="135"/>
    </row>
    <row r="145" spans="1:10" ht="12.75" customHeight="1" x14ac:dyDescent="0.25">
      <c r="A145" s="141"/>
      <c r="B145" s="142"/>
      <c r="C145" s="167">
        <v>2021001500</v>
      </c>
      <c r="D145" s="143">
        <v>3612</v>
      </c>
      <c r="E145" s="265">
        <v>600</v>
      </c>
      <c r="F145" s="265">
        <v>600</v>
      </c>
      <c r="G145" s="170">
        <v>703</v>
      </c>
      <c r="H145" s="548">
        <f t="shared" si="3"/>
        <v>1.1716666666666666</v>
      </c>
      <c r="I145" s="171" t="s">
        <v>154</v>
      </c>
      <c r="J145" s="135"/>
    </row>
    <row r="146" spans="1:10" ht="12.75" customHeight="1" x14ac:dyDescent="0.25">
      <c r="A146" s="165"/>
      <c r="B146" s="136"/>
      <c r="C146" s="173"/>
      <c r="D146" s="174">
        <v>3612</v>
      </c>
      <c r="E146" s="264">
        <v>200</v>
      </c>
      <c r="F146" s="264">
        <v>200</v>
      </c>
      <c r="G146" s="176"/>
      <c r="H146" s="548">
        <f t="shared" si="3"/>
        <v>0</v>
      </c>
      <c r="I146" s="166" t="s">
        <v>155</v>
      </c>
      <c r="J146" s="135"/>
    </row>
    <row r="147" spans="1:10" ht="12.75" customHeight="1" x14ac:dyDescent="0.25">
      <c r="A147" s="165"/>
      <c r="B147" s="136"/>
      <c r="C147" s="173"/>
      <c r="D147" s="174">
        <v>3612</v>
      </c>
      <c r="E147" s="264">
        <v>200</v>
      </c>
      <c r="F147" s="264">
        <v>200</v>
      </c>
      <c r="G147" s="176">
        <v>11</v>
      </c>
      <c r="H147" s="548">
        <f t="shared" si="3"/>
        <v>5.5E-2</v>
      </c>
      <c r="I147" s="166" t="s">
        <v>156</v>
      </c>
      <c r="J147" s="135"/>
    </row>
    <row r="148" spans="1:10" ht="12.75" customHeight="1" x14ac:dyDescent="0.25">
      <c r="A148" s="165"/>
      <c r="B148" s="136"/>
      <c r="C148" s="173">
        <v>2024003000</v>
      </c>
      <c r="D148" s="174">
        <v>3612</v>
      </c>
      <c r="E148" s="265">
        <v>2000</v>
      </c>
      <c r="F148" s="265">
        <v>2000</v>
      </c>
      <c r="G148" s="175">
        <v>1800</v>
      </c>
      <c r="H148" s="548">
        <f t="shared" si="3"/>
        <v>0.9</v>
      </c>
      <c r="I148" s="177" t="s">
        <v>157</v>
      </c>
      <c r="J148" s="135"/>
    </row>
    <row r="149" spans="1:10" ht="12.75" customHeight="1" x14ac:dyDescent="0.25">
      <c r="A149" s="141"/>
      <c r="B149" s="136"/>
      <c r="C149" s="173">
        <v>2024020400</v>
      </c>
      <c r="D149" s="174">
        <v>3612</v>
      </c>
      <c r="E149" s="265">
        <v>5500</v>
      </c>
      <c r="F149" s="602">
        <v>80</v>
      </c>
      <c r="G149" s="175">
        <v>50</v>
      </c>
      <c r="H149" s="548">
        <f t="shared" si="3"/>
        <v>0.625</v>
      </c>
      <c r="I149" s="177" t="s">
        <v>241</v>
      </c>
      <c r="J149" s="135"/>
    </row>
    <row r="150" spans="1:10" ht="12.75" customHeight="1" x14ac:dyDescent="0.25">
      <c r="A150" s="452"/>
      <c r="B150" s="312"/>
      <c r="C150" s="313"/>
      <c r="D150" s="174">
        <v>3612</v>
      </c>
      <c r="E150" s="451"/>
      <c r="F150" s="451">
        <v>848</v>
      </c>
      <c r="G150" s="314">
        <v>827</v>
      </c>
      <c r="H150" s="548">
        <f t="shared" si="3"/>
        <v>0.97523584905660377</v>
      </c>
      <c r="I150" s="315" t="s">
        <v>344</v>
      </c>
      <c r="J150" s="135"/>
    </row>
    <row r="151" spans="1:10" ht="12.75" customHeight="1" x14ac:dyDescent="0.25">
      <c r="A151" s="141"/>
      <c r="B151" s="312"/>
      <c r="C151" s="313">
        <v>5670000000</v>
      </c>
      <c r="D151" s="174">
        <v>3612</v>
      </c>
      <c r="E151" s="265"/>
      <c r="F151" s="602">
        <v>504</v>
      </c>
      <c r="G151" s="314">
        <v>462</v>
      </c>
      <c r="H151" s="548">
        <f t="shared" si="3"/>
        <v>0.91666666666666663</v>
      </c>
      <c r="I151" s="315" t="s">
        <v>287</v>
      </c>
      <c r="J151" s="135"/>
    </row>
    <row r="152" spans="1:10" ht="12.75" customHeight="1" x14ac:dyDescent="0.25">
      <c r="A152" s="141"/>
      <c r="B152" s="136"/>
      <c r="C152" s="173">
        <v>2024000400</v>
      </c>
      <c r="D152" s="174">
        <v>3612</v>
      </c>
      <c r="E152" s="265">
        <v>500</v>
      </c>
      <c r="F152" s="400">
        <v>1600</v>
      </c>
      <c r="G152" s="175">
        <v>1249</v>
      </c>
      <c r="H152" s="548">
        <f t="shared" si="3"/>
        <v>0.78062500000000001</v>
      </c>
      <c r="I152" s="177" t="s">
        <v>243</v>
      </c>
      <c r="J152" s="135"/>
    </row>
    <row r="153" spans="1:10" ht="12.75" customHeight="1" x14ac:dyDescent="0.25">
      <c r="A153" s="553"/>
      <c r="B153" s="562"/>
      <c r="C153" s="563">
        <v>2025000039</v>
      </c>
      <c r="D153" s="564">
        <v>3612</v>
      </c>
      <c r="E153" s="451"/>
      <c r="F153" s="460"/>
      <c r="G153" s="561">
        <v>72</v>
      </c>
      <c r="H153" s="611" t="s">
        <v>71</v>
      </c>
      <c r="I153" s="565" t="s">
        <v>404</v>
      </c>
      <c r="J153" s="135"/>
    </row>
    <row r="154" spans="1:10" ht="12.75" customHeight="1" x14ac:dyDescent="0.25">
      <c r="A154" s="141"/>
      <c r="B154" s="136"/>
      <c r="C154" s="173">
        <v>2024019700</v>
      </c>
      <c r="D154" s="174">
        <v>3612</v>
      </c>
      <c r="E154" s="265">
        <v>150</v>
      </c>
      <c r="F154" s="400">
        <v>0</v>
      </c>
      <c r="G154" s="175">
        <v>0</v>
      </c>
      <c r="H154" s="611" t="s">
        <v>71</v>
      </c>
      <c r="I154" s="177" t="s">
        <v>158</v>
      </c>
      <c r="J154" s="135"/>
    </row>
    <row r="155" spans="1:10" ht="12.75" customHeight="1" x14ac:dyDescent="0.25">
      <c r="A155" s="141"/>
      <c r="B155" s="142"/>
      <c r="C155" s="167">
        <v>5670000000</v>
      </c>
      <c r="D155" s="143">
        <v>3612</v>
      </c>
      <c r="E155" s="264">
        <v>170</v>
      </c>
      <c r="F155" s="264">
        <v>170</v>
      </c>
      <c r="G155" s="146">
        <v>153</v>
      </c>
      <c r="H155" s="548">
        <f t="shared" si="3"/>
        <v>0.9</v>
      </c>
      <c r="I155" s="148" t="s">
        <v>159</v>
      </c>
      <c r="J155" s="135"/>
    </row>
    <row r="156" spans="1:10" ht="12.75" customHeight="1" x14ac:dyDescent="0.25">
      <c r="A156" s="452"/>
      <c r="B156" s="453"/>
      <c r="C156" s="454">
        <v>2024002300</v>
      </c>
      <c r="D156" s="455">
        <v>3612</v>
      </c>
      <c r="E156" s="456"/>
      <c r="F156" s="456">
        <v>935</v>
      </c>
      <c r="G156" s="459">
        <v>467</v>
      </c>
      <c r="H156" s="548">
        <f t="shared" si="3"/>
        <v>0.49946524064171122</v>
      </c>
      <c r="I156" s="458" t="s">
        <v>364</v>
      </c>
      <c r="J156" s="135"/>
    </row>
    <row r="157" spans="1:10" ht="12.75" customHeight="1" x14ac:dyDescent="0.25">
      <c r="A157" s="217"/>
      <c r="B157" s="142"/>
      <c r="C157" s="167"/>
      <c r="D157" s="143">
        <v>3612</v>
      </c>
      <c r="E157" s="264">
        <v>110</v>
      </c>
      <c r="F157" s="264">
        <v>110</v>
      </c>
      <c r="G157" s="146">
        <v>114</v>
      </c>
      <c r="H157" s="548">
        <f t="shared" si="3"/>
        <v>1.0363636363636364</v>
      </c>
      <c r="I157" s="148" t="s">
        <v>160</v>
      </c>
      <c r="J157" s="184"/>
    </row>
    <row r="158" spans="1:10" ht="12.75" customHeight="1" x14ac:dyDescent="0.25">
      <c r="A158" s="131"/>
      <c r="B158" s="136"/>
      <c r="C158" s="173"/>
      <c r="D158" s="174">
        <v>3613</v>
      </c>
      <c r="E158" s="264">
        <v>4500</v>
      </c>
      <c r="F158" s="398">
        <v>5065</v>
      </c>
      <c r="G158" s="196">
        <v>4858</v>
      </c>
      <c r="H158" s="548">
        <f t="shared" si="3"/>
        <v>0.95913129318854884</v>
      </c>
      <c r="I158" s="166" t="s">
        <v>386</v>
      </c>
      <c r="J158" s="135"/>
    </row>
    <row r="159" spans="1:10" ht="12.75" customHeight="1" x14ac:dyDescent="0.25">
      <c r="A159" s="131"/>
      <c r="B159" s="562"/>
      <c r="C159" s="563">
        <v>8180000000</v>
      </c>
      <c r="D159" s="564">
        <v>3613</v>
      </c>
      <c r="E159" s="407"/>
      <c r="F159" s="519"/>
      <c r="G159" s="561">
        <v>248</v>
      </c>
      <c r="H159" s="611" t="s">
        <v>71</v>
      </c>
      <c r="I159" s="565" t="s">
        <v>405</v>
      </c>
      <c r="J159" s="135"/>
    </row>
    <row r="160" spans="1:10" ht="12.75" customHeight="1" x14ac:dyDescent="0.25">
      <c r="A160" s="131"/>
      <c r="B160" s="562"/>
      <c r="C160" s="563">
        <v>5180000000</v>
      </c>
      <c r="D160" s="564">
        <v>3613</v>
      </c>
      <c r="E160" s="407"/>
      <c r="F160" s="519"/>
      <c r="G160" s="561">
        <v>23</v>
      </c>
      <c r="H160" s="611" t="s">
        <v>71</v>
      </c>
      <c r="I160" s="565" t="s">
        <v>406</v>
      </c>
      <c r="J160" s="135"/>
    </row>
    <row r="161" spans="1:10" ht="12.75" customHeight="1" x14ac:dyDescent="0.4">
      <c r="A161" s="131"/>
      <c r="B161" s="528"/>
      <c r="C161" s="532" t="s">
        <v>374</v>
      </c>
      <c r="D161" s="529">
        <v>3613</v>
      </c>
      <c r="E161" s="456"/>
      <c r="F161" s="507">
        <v>70</v>
      </c>
      <c r="G161" s="508">
        <v>228</v>
      </c>
      <c r="H161" s="548">
        <f t="shared" si="3"/>
        <v>3.2571428571428571</v>
      </c>
      <c r="I161" s="509" t="s">
        <v>172</v>
      </c>
      <c r="J161" s="135"/>
    </row>
    <row r="162" spans="1:10" ht="12.75" customHeight="1" x14ac:dyDescent="0.25">
      <c r="A162" s="452"/>
      <c r="B162" s="453"/>
      <c r="C162" s="313">
        <v>2024003400</v>
      </c>
      <c r="D162" s="174">
        <v>3613</v>
      </c>
      <c r="E162" s="265"/>
      <c r="F162" s="400">
        <v>118</v>
      </c>
      <c r="G162" s="314">
        <v>92</v>
      </c>
      <c r="H162" s="548">
        <f t="shared" si="3"/>
        <v>0.77966101694915257</v>
      </c>
      <c r="I162" s="315" t="s">
        <v>288</v>
      </c>
      <c r="J162" s="135"/>
    </row>
    <row r="163" spans="1:10" ht="12.75" customHeight="1" x14ac:dyDescent="0.25">
      <c r="A163" s="452"/>
      <c r="B163" s="528"/>
      <c r="C163" s="506">
        <v>2023051800</v>
      </c>
      <c r="D163" s="529">
        <v>3613</v>
      </c>
      <c r="E163" s="451"/>
      <c r="F163" s="451">
        <v>2808</v>
      </c>
      <c r="G163" s="530">
        <v>1995</v>
      </c>
      <c r="H163" s="548">
        <f t="shared" si="3"/>
        <v>0.7104700854700855</v>
      </c>
      <c r="I163" s="531" t="s">
        <v>373</v>
      </c>
      <c r="J163" s="135"/>
    </row>
    <row r="164" spans="1:10" ht="12.75" customHeight="1" x14ac:dyDescent="0.25">
      <c r="A164" s="452"/>
      <c r="B164" s="528"/>
      <c r="C164" s="313" t="s">
        <v>314</v>
      </c>
      <c r="D164" s="174">
        <v>3613</v>
      </c>
      <c r="E164" s="407"/>
      <c r="F164" s="407">
        <v>50</v>
      </c>
      <c r="G164" s="314">
        <v>0</v>
      </c>
      <c r="H164" s="548">
        <f t="shared" si="3"/>
        <v>0</v>
      </c>
      <c r="I164" s="315" t="s">
        <v>320</v>
      </c>
      <c r="J164" s="135"/>
    </row>
    <row r="165" spans="1:10" ht="12.75" customHeight="1" x14ac:dyDescent="0.25">
      <c r="A165" s="141"/>
      <c r="B165" s="142"/>
      <c r="C165" s="167"/>
      <c r="D165" s="143">
        <v>3613</v>
      </c>
      <c r="E165" s="264">
        <v>50</v>
      </c>
      <c r="F165" s="264">
        <v>50</v>
      </c>
      <c r="G165" s="169"/>
      <c r="H165" s="548">
        <f t="shared" si="3"/>
        <v>0</v>
      </c>
      <c r="I165" s="148" t="s">
        <v>161</v>
      </c>
      <c r="J165" s="135"/>
    </row>
    <row r="166" spans="1:10" ht="12.75" customHeight="1" x14ac:dyDescent="0.25">
      <c r="A166" s="553"/>
      <c r="B166" s="554"/>
      <c r="C166" s="556">
        <v>2019650000</v>
      </c>
      <c r="D166" s="524">
        <v>3613</v>
      </c>
      <c r="E166" s="325"/>
      <c r="F166" s="325">
        <v>41</v>
      </c>
      <c r="G166" s="558">
        <v>0</v>
      </c>
      <c r="H166" s="548">
        <f t="shared" si="3"/>
        <v>0</v>
      </c>
      <c r="I166" s="544" t="s">
        <v>407</v>
      </c>
      <c r="J166" s="135"/>
    </row>
    <row r="167" spans="1:10" ht="12.75" customHeight="1" x14ac:dyDescent="0.25">
      <c r="A167" s="141"/>
      <c r="B167" s="142"/>
      <c r="C167" s="167">
        <v>5530000000</v>
      </c>
      <c r="D167" s="143">
        <v>3613</v>
      </c>
      <c r="E167" s="264">
        <v>80</v>
      </c>
      <c r="F167" s="264">
        <v>80</v>
      </c>
      <c r="G167" s="146">
        <v>80</v>
      </c>
      <c r="H167" s="548">
        <f t="shared" si="3"/>
        <v>1</v>
      </c>
      <c r="I167" s="148" t="s">
        <v>162</v>
      </c>
      <c r="J167" s="204"/>
    </row>
    <row r="168" spans="1:10" ht="12.75" customHeight="1" x14ac:dyDescent="0.25">
      <c r="A168" s="141"/>
      <c r="B168" s="142"/>
      <c r="C168" s="167">
        <v>2023051800</v>
      </c>
      <c r="D168" s="143">
        <v>3613</v>
      </c>
      <c r="E168" s="264">
        <v>150</v>
      </c>
      <c r="F168" s="264">
        <v>150</v>
      </c>
      <c r="G168" s="146">
        <v>160</v>
      </c>
      <c r="H168" s="548">
        <f t="shared" si="3"/>
        <v>1.0666666666666667</v>
      </c>
      <c r="I168" s="148" t="s">
        <v>163</v>
      </c>
      <c r="J168" s="204"/>
    </row>
    <row r="169" spans="1:10" ht="12.75" customHeight="1" x14ac:dyDescent="0.25">
      <c r="A169" s="141"/>
      <c r="B169" s="142"/>
      <c r="C169" s="167"/>
      <c r="D169" s="143">
        <v>3631</v>
      </c>
      <c r="E169" s="264">
        <v>1800</v>
      </c>
      <c r="F169" s="398">
        <v>1600</v>
      </c>
      <c r="G169" s="146">
        <v>1295</v>
      </c>
      <c r="H169" s="548">
        <f t="shared" si="3"/>
        <v>0.80937499999999996</v>
      </c>
      <c r="I169" s="148" t="s">
        <v>423</v>
      </c>
      <c r="J169" s="172"/>
    </row>
    <row r="170" spans="1:10" ht="12.75" customHeight="1" x14ac:dyDescent="0.25">
      <c r="A170" s="141"/>
      <c r="B170" s="142"/>
      <c r="C170" s="167">
        <v>2019020000</v>
      </c>
      <c r="D170" s="143">
        <v>3631</v>
      </c>
      <c r="E170" s="265">
        <v>300</v>
      </c>
      <c r="F170" s="265">
        <v>300</v>
      </c>
      <c r="G170" s="170">
        <v>301</v>
      </c>
      <c r="H170" s="548">
        <f t="shared" si="3"/>
        <v>1.0033333333333334</v>
      </c>
      <c r="I170" s="171" t="s">
        <v>164</v>
      </c>
      <c r="J170" s="172"/>
    </row>
    <row r="171" spans="1:10" ht="12.75" customHeight="1" x14ac:dyDescent="0.25">
      <c r="A171" s="141"/>
      <c r="B171" s="142"/>
      <c r="C171" s="167">
        <v>2023000800</v>
      </c>
      <c r="D171" s="143">
        <v>3632</v>
      </c>
      <c r="E171" s="264">
        <v>300</v>
      </c>
      <c r="F171" s="264">
        <v>300</v>
      </c>
      <c r="G171" s="146">
        <v>3</v>
      </c>
      <c r="H171" s="548">
        <f t="shared" si="3"/>
        <v>0.01</v>
      </c>
      <c r="I171" s="148" t="s">
        <v>289</v>
      </c>
      <c r="J171" s="135"/>
    </row>
    <row r="172" spans="1:10" ht="12.75" customHeight="1" x14ac:dyDescent="0.25">
      <c r="A172" s="141"/>
      <c r="B172" s="142"/>
      <c r="C172" s="167"/>
      <c r="D172" s="143">
        <v>3632</v>
      </c>
      <c r="E172" s="264">
        <v>50</v>
      </c>
      <c r="F172" s="264">
        <v>50</v>
      </c>
      <c r="G172" s="169">
        <v>197</v>
      </c>
      <c r="H172" s="548">
        <f t="shared" si="3"/>
        <v>3.94</v>
      </c>
      <c r="I172" s="148" t="s">
        <v>165</v>
      </c>
      <c r="J172" s="135"/>
    </row>
    <row r="173" spans="1:10" ht="12.75" customHeight="1" x14ac:dyDescent="0.25">
      <c r="A173" s="141"/>
      <c r="B173" s="142"/>
      <c r="C173" s="167"/>
      <c r="D173" s="143">
        <v>3635</v>
      </c>
      <c r="E173" s="265">
        <v>250</v>
      </c>
      <c r="F173" s="602">
        <v>567</v>
      </c>
      <c r="G173" s="170">
        <v>590</v>
      </c>
      <c r="H173" s="548">
        <f t="shared" si="3"/>
        <v>1.0405643738977073</v>
      </c>
      <c r="I173" s="171" t="s">
        <v>260</v>
      </c>
      <c r="J173" s="135"/>
    </row>
    <row r="174" spans="1:10" ht="12.75" customHeight="1" x14ac:dyDescent="0.25">
      <c r="A174" s="165"/>
      <c r="B174" s="142"/>
      <c r="C174" s="167"/>
      <c r="D174" s="143">
        <v>3636</v>
      </c>
      <c r="E174" s="265">
        <v>10</v>
      </c>
      <c r="F174" s="265">
        <v>10</v>
      </c>
      <c r="G174" s="170">
        <v>0</v>
      </c>
      <c r="H174" s="548">
        <f t="shared" si="3"/>
        <v>0</v>
      </c>
      <c r="I174" s="171" t="s">
        <v>166</v>
      </c>
      <c r="J174" s="135"/>
    </row>
    <row r="175" spans="1:10" ht="12.75" customHeight="1" x14ac:dyDescent="0.25">
      <c r="A175" s="131"/>
      <c r="B175" s="142"/>
      <c r="C175" s="167"/>
      <c r="D175" s="143">
        <v>3636</v>
      </c>
      <c r="E175" s="264">
        <v>45</v>
      </c>
      <c r="F175" s="264">
        <v>45</v>
      </c>
      <c r="G175" s="146">
        <v>0</v>
      </c>
      <c r="H175" s="548">
        <f t="shared" si="3"/>
        <v>0</v>
      </c>
      <c r="I175" s="148" t="s">
        <v>167</v>
      </c>
      <c r="J175" s="135"/>
    </row>
    <row r="176" spans="1:10" ht="12.75" customHeight="1" x14ac:dyDescent="0.25">
      <c r="A176" s="141"/>
      <c r="B176" s="142"/>
      <c r="C176" s="167"/>
      <c r="D176" s="143">
        <v>3639</v>
      </c>
      <c r="E176" s="264">
        <v>360</v>
      </c>
      <c r="F176" s="264">
        <v>360</v>
      </c>
      <c r="G176" s="203">
        <v>322</v>
      </c>
      <c r="H176" s="548">
        <f t="shared" si="3"/>
        <v>0.89444444444444449</v>
      </c>
      <c r="I176" s="164" t="s">
        <v>168</v>
      </c>
      <c r="J176" s="172"/>
    </row>
    <row r="177" spans="1:10" ht="12.75" customHeight="1" x14ac:dyDescent="0.25">
      <c r="A177" s="141"/>
      <c r="B177" s="142"/>
      <c r="C177" s="167"/>
      <c r="D177" s="143">
        <v>3639</v>
      </c>
      <c r="E177" s="264">
        <v>210</v>
      </c>
      <c r="F177" s="264">
        <v>210</v>
      </c>
      <c r="G177" s="146">
        <v>188</v>
      </c>
      <c r="H177" s="548">
        <f t="shared" si="3"/>
        <v>0.89523809523809528</v>
      </c>
      <c r="I177" s="148" t="s">
        <v>169</v>
      </c>
      <c r="J177" s="172"/>
    </row>
    <row r="178" spans="1:10" ht="12.75" customHeight="1" x14ac:dyDescent="0.25">
      <c r="A178" s="141"/>
      <c r="B178" s="142"/>
      <c r="C178" s="167">
        <v>5280000000</v>
      </c>
      <c r="D178" s="143">
        <v>3639</v>
      </c>
      <c r="E178" s="264">
        <v>21160</v>
      </c>
      <c r="F178" s="398">
        <v>22070</v>
      </c>
      <c r="G178" s="146">
        <v>22070</v>
      </c>
      <c r="H178" s="548">
        <f t="shared" si="3"/>
        <v>1</v>
      </c>
      <c r="I178" s="148" t="s">
        <v>170</v>
      </c>
      <c r="J178" s="135"/>
    </row>
    <row r="179" spans="1:10" ht="12.75" customHeight="1" x14ac:dyDescent="0.25">
      <c r="A179" s="525"/>
      <c r="B179" s="453"/>
      <c r="C179" s="454"/>
      <c r="D179" s="524">
        <v>3639</v>
      </c>
      <c r="E179" s="456"/>
      <c r="F179" s="456">
        <v>160</v>
      </c>
      <c r="G179" s="459">
        <v>160</v>
      </c>
      <c r="H179" s="548">
        <f t="shared" si="3"/>
        <v>1</v>
      </c>
      <c r="I179" s="458" t="s">
        <v>375</v>
      </c>
      <c r="J179" s="135"/>
    </row>
    <row r="180" spans="1:10" ht="12.75" customHeight="1" x14ac:dyDescent="0.25">
      <c r="A180" s="165"/>
      <c r="B180" s="142"/>
      <c r="C180" s="167"/>
      <c r="D180" s="143">
        <v>3639</v>
      </c>
      <c r="E180" s="265">
        <v>400</v>
      </c>
      <c r="F180" s="265">
        <v>400</v>
      </c>
      <c r="G180" s="170">
        <v>400</v>
      </c>
      <c r="H180" s="548">
        <f t="shared" si="3"/>
        <v>1</v>
      </c>
      <c r="I180" s="171" t="s">
        <v>171</v>
      </c>
      <c r="J180" s="135"/>
    </row>
    <row r="181" spans="1:10" ht="12.75" customHeight="1" x14ac:dyDescent="0.25">
      <c r="A181" s="311"/>
      <c r="B181" s="142"/>
      <c r="C181" s="167">
        <v>2019190000</v>
      </c>
      <c r="D181" s="143">
        <v>3639</v>
      </c>
      <c r="E181" s="265"/>
      <c r="F181" s="602">
        <v>0</v>
      </c>
      <c r="G181" s="170">
        <v>0</v>
      </c>
      <c r="H181" s="548" t="s">
        <v>71</v>
      </c>
      <c r="I181" s="171" t="s">
        <v>345</v>
      </c>
      <c r="J181" s="135"/>
    </row>
    <row r="182" spans="1:10" ht="12.75" customHeight="1" x14ac:dyDescent="0.25">
      <c r="A182" s="165"/>
      <c r="B182" s="142"/>
      <c r="C182" s="167"/>
      <c r="D182" s="143">
        <v>3639</v>
      </c>
      <c r="E182" s="264">
        <v>3600</v>
      </c>
      <c r="F182" s="264">
        <v>4183</v>
      </c>
      <c r="G182" s="146">
        <v>3962</v>
      </c>
      <c r="H182" s="548">
        <f t="shared" si="3"/>
        <v>0.94716710494860146</v>
      </c>
      <c r="I182" s="148" t="s">
        <v>384</v>
      </c>
      <c r="J182" s="135"/>
    </row>
    <row r="183" spans="1:10" ht="12.75" customHeight="1" x14ac:dyDescent="0.25">
      <c r="A183" s="311"/>
      <c r="B183" s="320"/>
      <c r="C183" s="415">
        <v>6130</v>
      </c>
      <c r="D183" s="319">
        <v>3639</v>
      </c>
      <c r="E183" s="407"/>
      <c r="F183" s="407">
        <v>532</v>
      </c>
      <c r="G183" s="416">
        <v>579</v>
      </c>
      <c r="H183" s="548">
        <f t="shared" si="3"/>
        <v>1.0883458646616542</v>
      </c>
      <c r="I183" s="417" t="s">
        <v>385</v>
      </c>
      <c r="J183" s="135"/>
    </row>
    <row r="184" spans="1:10" ht="12.75" customHeight="1" x14ac:dyDescent="0.25">
      <c r="A184" s="165"/>
      <c r="B184" s="142"/>
      <c r="C184" s="167"/>
      <c r="D184" s="143">
        <v>3639</v>
      </c>
      <c r="E184" s="264">
        <v>50</v>
      </c>
      <c r="F184" s="264">
        <v>50</v>
      </c>
      <c r="G184" s="169">
        <v>10</v>
      </c>
      <c r="H184" s="548">
        <f t="shared" si="3"/>
        <v>0.2</v>
      </c>
      <c r="I184" s="148" t="s">
        <v>173</v>
      </c>
      <c r="J184" s="135"/>
    </row>
    <row r="185" spans="1:10" ht="12.75" customHeight="1" x14ac:dyDescent="0.25">
      <c r="A185" s="141"/>
      <c r="B185" s="142"/>
      <c r="C185" s="167">
        <v>6600000000</v>
      </c>
      <c r="D185" s="143">
        <v>3639</v>
      </c>
      <c r="E185" s="264">
        <v>250</v>
      </c>
      <c r="F185" s="264">
        <v>250</v>
      </c>
      <c r="G185" s="146">
        <v>205</v>
      </c>
      <c r="H185" s="548">
        <f t="shared" si="3"/>
        <v>0.82</v>
      </c>
      <c r="I185" s="148" t="s">
        <v>174</v>
      </c>
      <c r="J185" s="135"/>
    </row>
    <row r="186" spans="1:10" ht="12.75" customHeight="1" x14ac:dyDescent="0.25">
      <c r="A186" s="141"/>
      <c r="B186" s="142"/>
      <c r="C186" s="167"/>
      <c r="D186" s="383">
        <v>3639</v>
      </c>
      <c r="E186" s="264">
        <v>20</v>
      </c>
      <c r="F186" s="398">
        <v>40</v>
      </c>
      <c r="G186" s="146">
        <v>13</v>
      </c>
      <c r="H186" s="548">
        <f t="shared" si="3"/>
        <v>0.32500000000000001</v>
      </c>
      <c r="I186" s="148" t="s">
        <v>315</v>
      </c>
      <c r="J186" s="135"/>
    </row>
    <row r="187" spans="1:10" ht="12.75" customHeight="1" x14ac:dyDescent="0.25">
      <c r="A187" s="553"/>
      <c r="B187" s="554"/>
      <c r="C187" s="556"/>
      <c r="D187" s="573">
        <v>3639</v>
      </c>
      <c r="E187" s="264"/>
      <c r="F187" s="264"/>
      <c r="G187" s="640">
        <v>122</v>
      </c>
      <c r="H187" s="611" t="s">
        <v>71</v>
      </c>
      <c r="I187" s="544" t="s">
        <v>329</v>
      </c>
      <c r="J187" s="135"/>
    </row>
    <row r="188" spans="1:10" ht="12.75" customHeight="1" x14ac:dyDescent="0.25">
      <c r="A188" s="131"/>
      <c r="B188" s="161"/>
      <c r="C188" s="212">
        <v>575</v>
      </c>
      <c r="D188" s="213">
        <v>3639</v>
      </c>
      <c r="E188" s="325"/>
      <c r="F188" s="523"/>
      <c r="G188" s="641">
        <v>12</v>
      </c>
      <c r="H188" s="611" t="s">
        <v>71</v>
      </c>
      <c r="I188" s="164" t="s">
        <v>334</v>
      </c>
      <c r="J188" s="135"/>
    </row>
    <row r="189" spans="1:10" ht="12.75" customHeight="1" x14ac:dyDescent="0.25">
      <c r="A189" s="141"/>
      <c r="B189" s="142"/>
      <c r="C189" s="167">
        <v>8010000000</v>
      </c>
      <c r="D189" s="143">
        <v>3639</v>
      </c>
      <c r="E189" s="264">
        <v>60</v>
      </c>
      <c r="F189" s="264">
        <v>60</v>
      </c>
      <c r="G189" s="203">
        <v>18</v>
      </c>
      <c r="H189" s="548">
        <f t="shared" si="3"/>
        <v>0.3</v>
      </c>
      <c r="I189" s="544" t="s">
        <v>43</v>
      </c>
      <c r="J189" s="135"/>
    </row>
    <row r="190" spans="1:10" ht="12.75" customHeight="1" x14ac:dyDescent="0.25">
      <c r="A190" s="141"/>
      <c r="B190" s="142"/>
      <c r="C190" s="167"/>
      <c r="D190" s="143">
        <v>3716</v>
      </c>
      <c r="E190" s="264">
        <v>10</v>
      </c>
      <c r="F190" s="264">
        <v>10</v>
      </c>
      <c r="G190" s="146">
        <v>0</v>
      </c>
      <c r="H190" s="548">
        <f t="shared" si="3"/>
        <v>0</v>
      </c>
      <c r="I190" s="148" t="s">
        <v>175</v>
      </c>
      <c r="J190" s="135"/>
    </row>
    <row r="191" spans="1:10" ht="12.75" customHeight="1" x14ac:dyDescent="0.25">
      <c r="A191" s="141"/>
      <c r="B191" s="142"/>
      <c r="C191" s="167">
        <v>6000000000</v>
      </c>
      <c r="D191" s="143">
        <v>3722</v>
      </c>
      <c r="E191" s="264">
        <v>8900</v>
      </c>
      <c r="F191" s="398">
        <v>9200</v>
      </c>
      <c r="G191" s="146">
        <v>9089</v>
      </c>
      <c r="H191" s="548">
        <f t="shared" si="3"/>
        <v>0.98793478260869561</v>
      </c>
      <c r="I191" s="148" t="s">
        <v>424</v>
      </c>
      <c r="J191" s="184"/>
    </row>
    <row r="192" spans="1:10" ht="12.75" customHeight="1" x14ac:dyDescent="0.25">
      <c r="A192" s="452"/>
      <c r="B192" s="453"/>
      <c r="C192" s="454">
        <v>2025000037</v>
      </c>
      <c r="D192" s="455">
        <v>3722</v>
      </c>
      <c r="E192" s="456"/>
      <c r="F192" s="507">
        <v>70</v>
      </c>
      <c r="G192" s="459">
        <v>50</v>
      </c>
      <c r="H192" s="548">
        <f t="shared" ref="H192:H198" si="4">G192/F192</f>
        <v>0.7142857142857143</v>
      </c>
      <c r="I192" s="458" t="s">
        <v>365</v>
      </c>
      <c r="J192" s="184"/>
    </row>
    <row r="193" spans="1:10" ht="12.75" customHeight="1" x14ac:dyDescent="0.25">
      <c r="A193" s="141"/>
      <c r="B193" s="142"/>
      <c r="C193" s="167">
        <v>6500000000</v>
      </c>
      <c r="D193" s="143">
        <v>3722</v>
      </c>
      <c r="E193" s="264">
        <v>1200</v>
      </c>
      <c r="F193" s="603">
        <v>1700</v>
      </c>
      <c r="G193" s="169">
        <v>1837</v>
      </c>
      <c r="H193" s="548">
        <f t="shared" si="4"/>
        <v>1.0805882352941176</v>
      </c>
      <c r="I193" s="148" t="s">
        <v>425</v>
      </c>
      <c r="J193" s="184"/>
    </row>
    <row r="194" spans="1:10" ht="12.75" customHeight="1" x14ac:dyDescent="0.25">
      <c r="A194" s="553"/>
      <c r="B194" s="554"/>
      <c r="C194" s="556"/>
      <c r="D194" s="642">
        <v>3725</v>
      </c>
      <c r="E194" s="325"/>
      <c r="F194" s="643"/>
      <c r="G194" s="644">
        <v>12</v>
      </c>
      <c r="H194" s="645"/>
      <c r="I194" s="646"/>
      <c r="J194" s="184"/>
    </row>
    <row r="195" spans="1:10" ht="12.75" customHeight="1" x14ac:dyDescent="0.25">
      <c r="A195" s="452"/>
      <c r="B195" s="453"/>
      <c r="C195" s="454"/>
      <c r="D195" s="455">
        <v>3729</v>
      </c>
      <c r="E195" s="456"/>
      <c r="F195" s="456">
        <v>103</v>
      </c>
      <c r="G195" s="459">
        <v>106</v>
      </c>
      <c r="H195" s="548">
        <f t="shared" si="4"/>
        <v>1.029126213592233</v>
      </c>
      <c r="I195" s="458" t="s">
        <v>366</v>
      </c>
      <c r="J195" s="184"/>
    </row>
    <row r="196" spans="1:10" ht="12.75" customHeight="1" x14ac:dyDescent="0.25">
      <c r="A196" s="141"/>
      <c r="B196" s="142"/>
      <c r="C196" s="167"/>
      <c r="D196" s="143">
        <v>3744</v>
      </c>
      <c r="E196" s="264">
        <v>2</v>
      </c>
      <c r="F196" s="264">
        <v>2</v>
      </c>
      <c r="G196" s="146">
        <v>1</v>
      </c>
      <c r="H196" s="548">
        <f t="shared" si="4"/>
        <v>0.5</v>
      </c>
      <c r="I196" s="148" t="s">
        <v>234</v>
      </c>
      <c r="J196" s="135"/>
    </row>
    <row r="197" spans="1:10" ht="15" customHeight="1" thickBot="1" x14ac:dyDescent="0.3">
      <c r="A197" s="131"/>
      <c r="B197" s="161"/>
      <c r="C197" s="212"/>
      <c r="D197" s="213">
        <v>3745</v>
      </c>
      <c r="E197" s="266">
        <v>300</v>
      </c>
      <c r="F197" s="414">
        <v>121</v>
      </c>
      <c r="G197" s="246">
        <v>203</v>
      </c>
      <c r="H197" s="647">
        <f t="shared" si="4"/>
        <v>1.6776859504132231</v>
      </c>
      <c r="I197" s="148" t="s">
        <v>176</v>
      </c>
      <c r="J197" s="135"/>
    </row>
    <row r="198" spans="1:10" ht="12.75" customHeight="1" thickTop="1" x14ac:dyDescent="0.25">
      <c r="A198" s="187"/>
      <c r="B198" s="188"/>
      <c r="C198" s="188"/>
      <c r="D198" s="189"/>
      <c r="E198" s="218">
        <f>SUM(E63:E197)</f>
        <v>107467</v>
      </c>
      <c r="F198" s="218">
        <f>SUM(F63:F197)</f>
        <v>128684</v>
      </c>
      <c r="G198" s="219">
        <f>SUM(G63:G197)</f>
        <v>123886</v>
      </c>
      <c r="H198" s="648">
        <f t="shared" si="4"/>
        <v>0.96271486742718593</v>
      </c>
      <c r="I198" s="192"/>
      <c r="J198" s="135"/>
    </row>
    <row r="199" spans="1:10" ht="12.75" customHeight="1" x14ac:dyDescent="0.25">
      <c r="A199" s="131"/>
      <c r="B199" s="161"/>
      <c r="C199" s="39"/>
      <c r="E199" s="39"/>
      <c r="F199" s="39"/>
      <c r="G199" s="39"/>
      <c r="H199" s="39"/>
      <c r="J199" s="135"/>
    </row>
    <row r="200" spans="1:10" ht="12.75" customHeight="1" x14ac:dyDescent="0.25">
      <c r="A200" s="131"/>
      <c r="B200" s="161"/>
      <c r="C200" s="39"/>
      <c r="E200" s="39"/>
      <c r="F200" s="39"/>
      <c r="G200" s="39"/>
      <c r="H200" s="39"/>
      <c r="J200" s="135"/>
    </row>
    <row r="201" spans="1:10" ht="12.75" customHeight="1" x14ac:dyDescent="0.25">
      <c r="A201" s="131"/>
      <c r="B201" s="194"/>
      <c r="C201" s="161"/>
      <c r="D201" s="161"/>
      <c r="I201" s="164"/>
      <c r="J201" s="135"/>
    </row>
    <row r="202" spans="1:10" ht="12.75" customHeight="1" x14ac:dyDescent="0.25">
      <c r="A202" s="131"/>
      <c r="B202" s="194" t="s">
        <v>177</v>
      </c>
      <c r="C202" s="161"/>
      <c r="D202" s="161"/>
      <c r="I202" s="164"/>
      <c r="J202" s="135"/>
    </row>
    <row r="203" spans="1:10" ht="12.75" customHeight="1" x14ac:dyDescent="0.25">
      <c r="A203" s="207"/>
      <c r="B203" s="220"/>
      <c r="C203" s="209"/>
      <c r="D203" s="143">
        <v>4199</v>
      </c>
      <c r="E203" s="264">
        <v>50</v>
      </c>
      <c r="F203" s="264">
        <v>50</v>
      </c>
      <c r="G203" s="523">
        <v>0</v>
      </c>
      <c r="H203" s="548">
        <f t="shared" ref="H203:H217" si="5">G203/F203</f>
        <v>0</v>
      </c>
      <c r="I203" s="211" t="s">
        <v>178</v>
      </c>
      <c r="J203" s="135"/>
    </row>
    <row r="204" spans="1:10" ht="12.75" customHeight="1" x14ac:dyDescent="0.25">
      <c r="A204" s="311"/>
      <c r="B204" s="424"/>
      <c r="C204" s="313"/>
      <c r="D204" s="425">
        <v>4350</v>
      </c>
      <c r="E204" s="407"/>
      <c r="F204" s="519">
        <v>78713</v>
      </c>
      <c r="G204" s="433">
        <v>29861</v>
      </c>
      <c r="H204" s="548">
        <f t="shared" si="5"/>
        <v>0.37936554317584137</v>
      </c>
      <c r="I204" s="549" t="s">
        <v>321</v>
      </c>
      <c r="J204" s="135"/>
    </row>
    <row r="205" spans="1:10" ht="12.75" customHeight="1" x14ac:dyDescent="0.25">
      <c r="A205" s="652"/>
      <c r="B205" s="653"/>
      <c r="C205" s="654"/>
      <c r="D205" s="655">
        <v>4350</v>
      </c>
      <c r="E205" s="325"/>
      <c r="F205" s="423"/>
      <c r="G205" s="523">
        <v>158</v>
      </c>
      <c r="H205" s="645"/>
      <c r="I205" s="656" t="s">
        <v>457</v>
      </c>
      <c r="J205" s="135"/>
    </row>
    <row r="206" spans="1:10" ht="12.75" customHeight="1" x14ac:dyDescent="0.25">
      <c r="A206" s="131"/>
      <c r="B206" s="161"/>
      <c r="C206" s="212"/>
      <c r="D206" s="213">
        <v>4357</v>
      </c>
      <c r="E206" s="649">
        <v>1650</v>
      </c>
      <c r="F206" s="649">
        <v>1650</v>
      </c>
      <c r="G206" s="650">
        <v>1650</v>
      </c>
      <c r="H206" s="651">
        <f t="shared" si="5"/>
        <v>1</v>
      </c>
      <c r="I206" s="164" t="s">
        <v>179</v>
      </c>
      <c r="J206" s="135"/>
    </row>
    <row r="207" spans="1:10" ht="12.75" customHeight="1" x14ac:dyDescent="0.25">
      <c r="A207" s="178"/>
      <c r="B207" s="179"/>
      <c r="C207" s="180">
        <v>2021001600</v>
      </c>
      <c r="D207" s="181">
        <v>4357</v>
      </c>
      <c r="E207" s="267">
        <v>3000</v>
      </c>
      <c r="F207" s="267">
        <v>3000</v>
      </c>
      <c r="G207" s="182">
        <v>3000</v>
      </c>
      <c r="H207" s="548">
        <f t="shared" si="5"/>
        <v>1</v>
      </c>
      <c r="I207" s="183" t="s">
        <v>236</v>
      </c>
      <c r="J207" s="135"/>
    </row>
    <row r="208" spans="1:10" ht="12.75" customHeight="1" x14ac:dyDescent="0.25">
      <c r="A208" s="305"/>
      <c r="B208" s="306"/>
      <c r="C208" s="316">
        <v>2024435700</v>
      </c>
      <c r="D208" s="181">
        <v>4357</v>
      </c>
      <c r="E208" s="267"/>
      <c r="F208" s="267">
        <v>1302</v>
      </c>
      <c r="G208" s="397">
        <v>1302</v>
      </c>
      <c r="H208" s="548">
        <f t="shared" si="5"/>
        <v>1</v>
      </c>
      <c r="I208" s="310" t="s">
        <v>332</v>
      </c>
      <c r="J208" s="135"/>
    </row>
    <row r="209" spans="1:10" ht="12.75" customHeight="1" x14ac:dyDescent="0.25">
      <c r="A209" s="305"/>
      <c r="B209" s="306"/>
      <c r="C209" s="316"/>
      <c r="D209" s="320">
        <v>4357</v>
      </c>
      <c r="E209" s="321"/>
      <c r="F209" s="462">
        <v>14611</v>
      </c>
      <c r="G209" s="322">
        <v>14611</v>
      </c>
      <c r="H209" s="548">
        <f t="shared" si="5"/>
        <v>1</v>
      </c>
      <c r="I209" s="323" t="s">
        <v>286</v>
      </c>
      <c r="J209" s="135"/>
    </row>
    <row r="210" spans="1:10" ht="12.75" customHeight="1" x14ac:dyDescent="0.25">
      <c r="A210" s="305"/>
      <c r="B210" s="306"/>
      <c r="C210" s="316"/>
      <c r="D210" s="306">
        <v>4357</v>
      </c>
      <c r="E210" s="426"/>
      <c r="F210" s="427">
        <v>11</v>
      </c>
      <c r="G210" s="428">
        <v>11</v>
      </c>
      <c r="H210" s="548">
        <f t="shared" si="5"/>
        <v>1</v>
      </c>
      <c r="I210" s="307" t="s">
        <v>330</v>
      </c>
      <c r="J210" s="135"/>
    </row>
    <row r="211" spans="1:10" ht="12.75" customHeight="1" x14ac:dyDescent="0.25">
      <c r="A211" s="305"/>
      <c r="B211" s="306"/>
      <c r="C211" s="316"/>
      <c r="D211" s="181">
        <v>4357</v>
      </c>
      <c r="E211" s="266"/>
      <c r="F211" s="266"/>
      <c r="G211" s="318">
        <v>15</v>
      </c>
      <c r="H211" s="548" t="s">
        <v>71</v>
      </c>
      <c r="I211" s="307" t="s">
        <v>290</v>
      </c>
      <c r="J211" s="135"/>
    </row>
    <row r="212" spans="1:10" ht="12.75" customHeight="1" x14ac:dyDescent="0.25">
      <c r="A212" s="178"/>
      <c r="B212" s="179"/>
      <c r="C212" s="180">
        <v>5950000000</v>
      </c>
      <c r="D212" s="181">
        <v>4375</v>
      </c>
      <c r="E212" s="267">
        <v>10000</v>
      </c>
      <c r="F212" s="534">
        <v>13727</v>
      </c>
      <c r="G212" s="182">
        <v>13727</v>
      </c>
      <c r="H212" s="548">
        <f t="shared" si="5"/>
        <v>1</v>
      </c>
      <c r="I212" s="183" t="s">
        <v>180</v>
      </c>
      <c r="J212" s="135"/>
    </row>
    <row r="213" spans="1:10" ht="12.75" customHeight="1" x14ac:dyDescent="0.25">
      <c r="A213" s="305"/>
      <c r="B213" s="306"/>
      <c r="C213" s="316">
        <v>5950000000</v>
      </c>
      <c r="D213" s="657">
        <v>4375</v>
      </c>
      <c r="E213" s="658"/>
      <c r="F213" s="659">
        <v>676</v>
      </c>
      <c r="G213" s="318">
        <v>493</v>
      </c>
      <c r="H213" s="645"/>
      <c r="I213" s="608" t="s">
        <v>458</v>
      </c>
      <c r="J213" s="135"/>
    </row>
    <row r="214" spans="1:10" ht="12.75" customHeight="1" x14ac:dyDescent="0.25">
      <c r="A214" s="178"/>
      <c r="B214" s="179"/>
      <c r="C214" s="180">
        <v>2024003500</v>
      </c>
      <c r="D214" s="181">
        <v>4379</v>
      </c>
      <c r="E214" s="267">
        <v>902</v>
      </c>
      <c r="F214" s="534">
        <v>909</v>
      </c>
      <c r="G214" s="182">
        <v>909</v>
      </c>
      <c r="H214" s="548">
        <f t="shared" si="5"/>
        <v>1</v>
      </c>
      <c r="I214" s="183" t="s">
        <v>255</v>
      </c>
      <c r="J214" s="135"/>
    </row>
    <row r="215" spans="1:10" ht="12.75" customHeight="1" x14ac:dyDescent="0.25">
      <c r="A215" s="178"/>
      <c r="B215" s="179"/>
      <c r="C215" s="180"/>
      <c r="D215" s="181">
        <v>4379</v>
      </c>
      <c r="E215" s="266">
        <v>2100</v>
      </c>
      <c r="F215" s="414">
        <v>2405</v>
      </c>
      <c r="G215" s="185">
        <v>2405</v>
      </c>
      <c r="H215" s="548">
        <f t="shared" si="5"/>
        <v>1</v>
      </c>
      <c r="I215" s="186" t="s">
        <v>181</v>
      </c>
      <c r="J215" s="135"/>
    </row>
    <row r="216" spans="1:10" ht="12.75" customHeight="1" thickBot="1" x14ac:dyDescent="0.3">
      <c r="A216" s="178"/>
      <c r="B216" s="179"/>
      <c r="C216" s="180"/>
      <c r="D216" s="181">
        <v>4379</v>
      </c>
      <c r="E216" s="266">
        <v>233</v>
      </c>
      <c r="F216" s="414">
        <v>267</v>
      </c>
      <c r="G216" s="185">
        <v>267</v>
      </c>
      <c r="H216" s="548">
        <f t="shared" si="5"/>
        <v>1</v>
      </c>
      <c r="I216" s="186" t="s">
        <v>182</v>
      </c>
      <c r="J216" s="135"/>
    </row>
    <row r="217" spans="1:10" ht="12.75" customHeight="1" thickTop="1" x14ac:dyDescent="0.25">
      <c r="A217" s="187"/>
      <c r="B217" s="188"/>
      <c r="C217" s="188"/>
      <c r="D217" s="189"/>
      <c r="E217" s="159">
        <f>SUM(E203:E216)</f>
        <v>17935</v>
      </c>
      <c r="F217" s="159">
        <f>SUM(F203:F216)</f>
        <v>117321</v>
      </c>
      <c r="G217" s="190">
        <f>SUM(G203:G216)</f>
        <v>68409</v>
      </c>
      <c r="H217" s="548">
        <f t="shared" si="5"/>
        <v>0.58309254097731866</v>
      </c>
      <c r="I217" s="192"/>
      <c r="J217" s="135"/>
    </row>
    <row r="218" spans="1:10" ht="12.75" customHeight="1" x14ac:dyDescent="0.25">
      <c r="A218" s="131"/>
      <c r="B218" s="161"/>
      <c r="C218" s="161"/>
      <c r="D218" s="161"/>
      <c r="I218" s="164"/>
      <c r="J218" s="135"/>
    </row>
    <row r="219" spans="1:10" ht="12.75" customHeight="1" x14ac:dyDescent="0.25">
      <c r="A219" s="131"/>
      <c r="B219" s="194" t="s">
        <v>183</v>
      </c>
      <c r="C219" s="161"/>
      <c r="D219" s="161"/>
      <c r="I219" s="164"/>
      <c r="J219" s="135"/>
    </row>
    <row r="220" spans="1:10" ht="12.75" customHeight="1" x14ac:dyDescent="0.25">
      <c r="A220" s="141"/>
      <c r="B220" s="221"/>
      <c r="C220" s="142"/>
      <c r="D220" s="143">
        <v>5213</v>
      </c>
      <c r="E220" s="264">
        <v>100</v>
      </c>
      <c r="F220" s="264">
        <v>100</v>
      </c>
      <c r="G220" s="146">
        <v>0</v>
      </c>
      <c r="H220" s="548">
        <f t="shared" ref="H220:H230" si="6">G220/F220</f>
        <v>0</v>
      </c>
      <c r="I220" s="148" t="s">
        <v>184</v>
      </c>
      <c r="J220" s="135"/>
    </row>
    <row r="221" spans="1:10" ht="12.75" customHeight="1" x14ac:dyDescent="0.25">
      <c r="A221" s="141"/>
      <c r="B221" s="142"/>
      <c r="C221" s="142"/>
      <c r="D221" s="143">
        <v>5311</v>
      </c>
      <c r="E221" s="264">
        <v>4700</v>
      </c>
      <c r="F221" s="398">
        <v>4726</v>
      </c>
      <c r="G221" s="146">
        <v>4427</v>
      </c>
      <c r="H221" s="548">
        <f t="shared" si="6"/>
        <v>0.93673296656792215</v>
      </c>
      <c r="I221" s="148" t="s">
        <v>185</v>
      </c>
      <c r="J221" s="135"/>
    </row>
    <row r="222" spans="1:10" ht="12.75" customHeight="1" x14ac:dyDescent="0.25">
      <c r="A222" s="141"/>
      <c r="B222" s="142"/>
      <c r="C222" s="222"/>
      <c r="D222" s="143">
        <v>5311</v>
      </c>
      <c r="E222" s="264">
        <v>1638</v>
      </c>
      <c r="F222" s="603">
        <v>1858</v>
      </c>
      <c r="G222" s="146">
        <v>1858</v>
      </c>
      <c r="H222" s="548">
        <f t="shared" si="6"/>
        <v>1</v>
      </c>
      <c r="I222" s="148" t="s">
        <v>186</v>
      </c>
      <c r="J222" s="135"/>
    </row>
    <row r="223" spans="1:10" ht="12.75" customHeight="1" x14ac:dyDescent="0.25">
      <c r="A223" s="156"/>
      <c r="B223" s="157"/>
      <c r="C223" s="223" t="s">
        <v>264</v>
      </c>
      <c r="D223" s="158">
        <v>5311</v>
      </c>
      <c r="E223" s="264">
        <v>182</v>
      </c>
      <c r="F223" s="603">
        <v>206</v>
      </c>
      <c r="G223" s="203">
        <v>206</v>
      </c>
      <c r="H223" s="548">
        <f t="shared" si="6"/>
        <v>1</v>
      </c>
      <c r="I223" s="160" t="s">
        <v>187</v>
      </c>
      <c r="J223" s="135"/>
    </row>
    <row r="224" spans="1:10" ht="12.75" customHeight="1" x14ac:dyDescent="0.25">
      <c r="A224" s="141"/>
      <c r="B224" s="142"/>
      <c r="C224" s="142"/>
      <c r="D224" s="143">
        <v>5311</v>
      </c>
      <c r="E224" s="264">
        <v>220</v>
      </c>
      <c r="F224" s="264">
        <v>270</v>
      </c>
      <c r="G224" s="169">
        <v>282</v>
      </c>
      <c r="H224" s="548">
        <f t="shared" si="6"/>
        <v>1.0444444444444445</v>
      </c>
      <c r="I224" s="148" t="s">
        <v>188</v>
      </c>
      <c r="J224" s="135"/>
    </row>
    <row r="225" spans="1:10" ht="12.75" customHeight="1" x14ac:dyDescent="0.25">
      <c r="A225" s="178"/>
      <c r="B225" s="179"/>
      <c r="C225" s="224" t="s">
        <v>265</v>
      </c>
      <c r="D225" s="181">
        <v>5311</v>
      </c>
      <c r="E225" s="265">
        <v>50</v>
      </c>
      <c r="F225" s="265">
        <v>172</v>
      </c>
      <c r="G225" s="182">
        <v>115</v>
      </c>
      <c r="H225" s="548">
        <f t="shared" si="6"/>
        <v>0.66860465116279066</v>
      </c>
      <c r="I225" s="183" t="s">
        <v>237</v>
      </c>
      <c r="J225" s="135"/>
    </row>
    <row r="226" spans="1:10" ht="12.75" customHeight="1" x14ac:dyDescent="0.25">
      <c r="A226" s="178"/>
      <c r="B226" s="179"/>
      <c r="C226" s="224" t="s">
        <v>266</v>
      </c>
      <c r="D226" s="181">
        <v>5512</v>
      </c>
      <c r="E226" s="265">
        <v>250</v>
      </c>
      <c r="F226" s="265">
        <v>250</v>
      </c>
      <c r="G226" s="182">
        <v>250</v>
      </c>
      <c r="H226" s="548">
        <f t="shared" si="6"/>
        <v>1</v>
      </c>
      <c r="I226" s="183" t="s">
        <v>238</v>
      </c>
      <c r="J226" s="135"/>
    </row>
    <row r="227" spans="1:10" ht="12.75" customHeight="1" x14ac:dyDescent="0.25">
      <c r="A227" s="178"/>
      <c r="B227" s="179"/>
      <c r="C227" s="224"/>
      <c r="D227" s="181">
        <v>5512</v>
      </c>
      <c r="E227" s="265">
        <v>200</v>
      </c>
      <c r="F227" s="602">
        <v>6</v>
      </c>
      <c r="G227" s="182">
        <v>6</v>
      </c>
      <c r="H227" s="548">
        <f t="shared" si="6"/>
        <v>1</v>
      </c>
      <c r="I227" s="183" t="s">
        <v>189</v>
      </c>
      <c r="J227" s="135"/>
    </row>
    <row r="228" spans="1:10" ht="12.75" customHeight="1" x14ac:dyDescent="0.25">
      <c r="A228" s="305"/>
      <c r="B228" s="306"/>
      <c r="C228" s="505"/>
      <c r="D228" s="504">
        <v>5512</v>
      </c>
      <c r="E228" s="510"/>
      <c r="F228" s="510">
        <v>123</v>
      </c>
      <c r="G228" s="397">
        <v>97</v>
      </c>
      <c r="H228" s="548">
        <f t="shared" si="6"/>
        <v>0.78861788617886175</v>
      </c>
      <c r="I228" s="310" t="s">
        <v>367</v>
      </c>
      <c r="J228" s="135"/>
    </row>
    <row r="229" spans="1:10" ht="12.75" customHeight="1" thickBot="1" x14ac:dyDescent="0.3">
      <c r="A229" s="178"/>
      <c r="B229" s="179"/>
      <c r="C229" s="179"/>
      <c r="D229" s="181">
        <v>5512</v>
      </c>
      <c r="E229" s="266">
        <v>500</v>
      </c>
      <c r="F229" s="660">
        <v>510</v>
      </c>
      <c r="G229" s="185">
        <v>332</v>
      </c>
      <c r="H229" s="548">
        <f t="shared" si="6"/>
        <v>0.65098039215686276</v>
      </c>
      <c r="I229" s="661" t="s">
        <v>459</v>
      </c>
      <c r="J229" s="135"/>
    </row>
    <row r="230" spans="1:10" ht="12.75" customHeight="1" thickTop="1" thickBot="1" x14ac:dyDescent="0.3">
      <c r="A230" s="187"/>
      <c r="B230" s="188"/>
      <c r="C230" s="188"/>
      <c r="D230" s="189"/>
      <c r="E230" s="159">
        <f>SUM(E220:E229)</f>
        <v>7840</v>
      </c>
      <c r="F230" s="159">
        <f>SUM(F220:F229)</f>
        <v>8221</v>
      </c>
      <c r="G230" s="190">
        <f>SUM(G220:G229)</f>
        <v>7573</v>
      </c>
      <c r="H230" s="548">
        <f t="shared" si="6"/>
        <v>0.92117747232696756</v>
      </c>
      <c r="I230" s="550"/>
      <c r="J230" s="135"/>
    </row>
    <row r="231" spans="1:10" ht="12.75" customHeight="1" thickTop="1" x14ac:dyDescent="0.25">
      <c r="A231" s="131"/>
      <c r="B231" s="194"/>
      <c r="C231" s="161"/>
      <c r="D231" s="161"/>
      <c r="I231" s="164"/>
      <c r="J231" s="135"/>
    </row>
    <row r="232" spans="1:10" ht="12.75" customHeight="1" x14ac:dyDescent="0.25">
      <c r="A232" s="131"/>
      <c r="B232" s="194" t="s">
        <v>190</v>
      </c>
      <c r="C232" s="161"/>
      <c r="D232" s="161"/>
      <c r="I232" s="225"/>
      <c r="J232" s="135"/>
    </row>
    <row r="233" spans="1:10" ht="12.75" customHeight="1" x14ac:dyDescent="0.25">
      <c r="A233" s="141"/>
      <c r="B233" s="142"/>
      <c r="C233" s="142"/>
      <c r="D233" s="143">
        <v>6112</v>
      </c>
      <c r="E233" s="264">
        <v>3980</v>
      </c>
      <c r="F233" s="264">
        <v>3992</v>
      </c>
      <c r="G233" s="146">
        <v>3788</v>
      </c>
      <c r="H233" s="548">
        <f t="shared" ref="H233:H261" si="7">G233/F233</f>
        <v>0.94889779559118237</v>
      </c>
      <c r="I233" s="148" t="s">
        <v>388</v>
      </c>
      <c r="J233" s="135"/>
    </row>
    <row r="234" spans="1:10" ht="12.75" customHeight="1" x14ac:dyDescent="0.25">
      <c r="A234" s="452"/>
      <c r="B234" s="453"/>
      <c r="C234" s="453"/>
      <c r="D234" s="524">
        <v>6114</v>
      </c>
      <c r="E234" s="456"/>
      <c r="F234" s="456">
        <v>183</v>
      </c>
      <c r="G234" s="459">
        <v>213</v>
      </c>
      <c r="H234" s="548">
        <f t="shared" si="7"/>
        <v>1.1639344262295082</v>
      </c>
      <c r="I234" s="458" t="s">
        <v>376</v>
      </c>
      <c r="J234" s="135"/>
    </row>
    <row r="235" spans="1:10" ht="12.75" customHeight="1" x14ac:dyDescent="0.25">
      <c r="A235" s="141"/>
      <c r="B235" s="142"/>
      <c r="C235" s="142"/>
      <c r="D235" s="143">
        <v>6171</v>
      </c>
      <c r="E235" s="264">
        <v>28000</v>
      </c>
      <c r="F235" s="398">
        <v>29416</v>
      </c>
      <c r="G235" s="146">
        <v>25877</v>
      </c>
      <c r="H235" s="548">
        <f t="shared" si="7"/>
        <v>0.87969132444927933</v>
      </c>
      <c r="I235" s="148" t="s">
        <v>240</v>
      </c>
      <c r="J235" s="135"/>
    </row>
    <row r="236" spans="1:10" ht="12.75" customHeight="1" x14ac:dyDescent="0.25">
      <c r="A236" s="141"/>
      <c r="B236" s="142"/>
      <c r="C236" s="142"/>
      <c r="D236" s="143">
        <v>6171</v>
      </c>
      <c r="E236" s="265">
        <v>200</v>
      </c>
      <c r="F236" s="400">
        <v>355</v>
      </c>
      <c r="G236" s="170">
        <v>351</v>
      </c>
      <c r="H236" s="548">
        <f t="shared" si="7"/>
        <v>0.9887323943661972</v>
      </c>
      <c r="I236" s="171" t="s">
        <v>318</v>
      </c>
      <c r="J236" s="135"/>
    </row>
    <row r="237" spans="1:10" ht="12.75" customHeight="1" x14ac:dyDescent="0.25">
      <c r="A237" s="141"/>
      <c r="B237" s="142"/>
      <c r="C237" s="262">
        <v>2025000008</v>
      </c>
      <c r="D237" s="143">
        <v>6171</v>
      </c>
      <c r="E237" s="265">
        <v>600</v>
      </c>
      <c r="F237" s="400">
        <v>0</v>
      </c>
      <c r="G237" s="170">
        <v>1</v>
      </c>
      <c r="H237" s="548" t="s">
        <v>71</v>
      </c>
      <c r="I237" s="171" t="s">
        <v>245</v>
      </c>
      <c r="J237" s="135"/>
    </row>
    <row r="238" spans="1:10" ht="12.75" customHeight="1" x14ac:dyDescent="0.25">
      <c r="A238" s="141"/>
      <c r="B238" s="142"/>
      <c r="C238" s="226"/>
      <c r="D238" s="174">
        <v>6171</v>
      </c>
      <c r="E238" s="264">
        <v>0</v>
      </c>
      <c r="F238" s="264">
        <v>0</v>
      </c>
      <c r="G238" s="146">
        <v>0</v>
      </c>
      <c r="H238" s="548" t="s">
        <v>71</v>
      </c>
      <c r="I238" s="148" t="s">
        <v>191</v>
      </c>
      <c r="J238" s="135"/>
    </row>
    <row r="239" spans="1:10" ht="12.75" customHeight="1" x14ac:dyDescent="0.25">
      <c r="A239" s="165"/>
      <c r="B239" s="136"/>
      <c r="C239" s="161"/>
      <c r="D239" s="213">
        <v>6171</v>
      </c>
      <c r="E239" s="264">
        <v>100</v>
      </c>
      <c r="F239" s="264">
        <v>100</v>
      </c>
      <c r="G239" s="203">
        <v>209</v>
      </c>
      <c r="H239" s="548">
        <f t="shared" si="7"/>
        <v>2.09</v>
      </c>
      <c r="I239" s="164" t="s">
        <v>192</v>
      </c>
      <c r="J239" s="135"/>
    </row>
    <row r="240" spans="1:10" ht="12.75" customHeight="1" x14ac:dyDescent="0.25">
      <c r="A240" s="141"/>
      <c r="B240" s="142"/>
      <c r="C240" s="142"/>
      <c r="D240" s="143">
        <v>6171</v>
      </c>
      <c r="E240" s="245">
        <v>2007</v>
      </c>
      <c r="F240" s="245">
        <v>2007</v>
      </c>
      <c r="G240" s="168">
        <v>1549</v>
      </c>
      <c r="H240" s="548">
        <f t="shared" si="7"/>
        <v>0.77179870453413058</v>
      </c>
      <c r="I240" s="227" t="s">
        <v>193</v>
      </c>
      <c r="J240" s="135"/>
    </row>
    <row r="241" spans="1:14" ht="12.75" customHeight="1" x14ac:dyDescent="0.25">
      <c r="A241" s="141"/>
      <c r="B241" s="142"/>
      <c r="C241" s="142"/>
      <c r="D241" s="143">
        <v>6223</v>
      </c>
      <c r="E241" s="264">
        <v>26</v>
      </c>
      <c r="F241" s="264">
        <v>26</v>
      </c>
      <c r="G241" s="146">
        <v>25</v>
      </c>
      <c r="H241" s="548">
        <f t="shared" si="7"/>
        <v>0.96153846153846156</v>
      </c>
      <c r="I241" s="148" t="s">
        <v>194</v>
      </c>
      <c r="J241" s="135"/>
    </row>
    <row r="242" spans="1:14" ht="12.75" customHeight="1" x14ac:dyDescent="0.25">
      <c r="A242" s="131"/>
      <c r="B242" s="161"/>
      <c r="C242" s="161"/>
      <c r="D242" s="213">
        <v>6310</v>
      </c>
      <c r="E242" s="264">
        <v>60</v>
      </c>
      <c r="F242" s="264">
        <v>348</v>
      </c>
      <c r="G242" s="203">
        <v>297</v>
      </c>
      <c r="H242" s="548">
        <f t="shared" si="7"/>
        <v>0.85344827586206895</v>
      </c>
      <c r="I242" s="164" t="s">
        <v>195</v>
      </c>
      <c r="J242" s="135"/>
    </row>
    <row r="243" spans="1:14" ht="12.75" customHeight="1" x14ac:dyDescent="0.25">
      <c r="A243" s="141"/>
      <c r="B243" s="142"/>
      <c r="C243" s="142"/>
      <c r="D243" s="143">
        <v>6320</v>
      </c>
      <c r="E243" s="264">
        <v>550</v>
      </c>
      <c r="F243" s="264">
        <v>550</v>
      </c>
      <c r="G243" s="169">
        <v>545</v>
      </c>
      <c r="H243" s="548">
        <f t="shared" si="7"/>
        <v>0.99090909090909096</v>
      </c>
      <c r="I243" s="148" t="s">
        <v>196</v>
      </c>
      <c r="J243" s="135"/>
    </row>
    <row r="244" spans="1:14" ht="12.75" customHeight="1" x14ac:dyDescent="0.25">
      <c r="A244" s="156"/>
      <c r="B244" s="157"/>
      <c r="C244" s="157"/>
      <c r="D244" s="158">
        <v>6399</v>
      </c>
      <c r="E244" s="264">
        <v>3700</v>
      </c>
      <c r="F244" s="398">
        <v>5793</v>
      </c>
      <c r="G244" s="246">
        <v>5593</v>
      </c>
      <c r="H244" s="548">
        <f t="shared" si="7"/>
        <v>0.96547557396858275</v>
      </c>
      <c r="I244" s="160" t="s">
        <v>197</v>
      </c>
      <c r="J244" s="135"/>
    </row>
    <row r="245" spans="1:14" ht="12.75" customHeight="1" x14ac:dyDescent="0.25">
      <c r="A245" s="131"/>
      <c r="B245" s="161"/>
      <c r="C245" s="161"/>
      <c r="D245" s="213">
        <v>6399</v>
      </c>
      <c r="E245" s="264">
        <v>1000</v>
      </c>
      <c r="F245" s="264">
        <v>2200</v>
      </c>
      <c r="G245" s="662">
        <v>3687</v>
      </c>
      <c r="H245" s="548">
        <f t="shared" si="7"/>
        <v>1.675909090909091</v>
      </c>
      <c r="I245" s="164" t="s">
        <v>36</v>
      </c>
      <c r="J245" s="135"/>
    </row>
    <row r="246" spans="1:14" ht="12.75" customHeight="1" x14ac:dyDescent="0.25">
      <c r="A246" s="141"/>
      <c r="B246" s="142"/>
      <c r="C246" s="142"/>
      <c r="D246" s="143">
        <v>6402</v>
      </c>
      <c r="E246" s="269">
        <v>13</v>
      </c>
      <c r="F246" s="567">
        <v>100</v>
      </c>
      <c r="G246" s="228">
        <v>100</v>
      </c>
      <c r="H246" s="548">
        <f t="shared" si="7"/>
        <v>1</v>
      </c>
      <c r="I246" s="229" t="s">
        <v>198</v>
      </c>
      <c r="J246" s="184"/>
    </row>
    <row r="247" spans="1:14" ht="12.75" customHeight="1" x14ac:dyDescent="0.25">
      <c r="A247" s="141"/>
      <c r="B247" s="142"/>
      <c r="C247" s="142"/>
      <c r="D247" s="143">
        <v>6409</v>
      </c>
      <c r="E247" s="264">
        <v>200</v>
      </c>
      <c r="F247" s="264">
        <v>200</v>
      </c>
      <c r="G247" s="146">
        <v>30</v>
      </c>
      <c r="H247" s="548">
        <f t="shared" si="7"/>
        <v>0.15</v>
      </c>
      <c r="I247" s="148" t="s">
        <v>199</v>
      </c>
      <c r="J247" s="184"/>
    </row>
    <row r="248" spans="1:14" ht="12.75" customHeight="1" x14ac:dyDescent="0.25">
      <c r="A248" s="324"/>
      <c r="B248" s="320"/>
      <c r="C248" s="320"/>
      <c r="D248" s="319">
        <v>6409</v>
      </c>
      <c r="E248" s="325"/>
      <c r="F248" s="325">
        <v>550</v>
      </c>
      <c r="G248" s="408">
        <v>511</v>
      </c>
      <c r="H248" s="548">
        <f t="shared" si="7"/>
        <v>0.92909090909090908</v>
      </c>
      <c r="I248" s="323" t="s">
        <v>291</v>
      </c>
      <c r="J248" s="184"/>
    </row>
    <row r="249" spans="1:14" ht="12.75" customHeight="1" x14ac:dyDescent="0.25">
      <c r="A249" s="324"/>
      <c r="B249" s="320"/>
      <c r="C249" s="320">
        <v>2025000023</v>
      </c>
      <c r="D249" s="319">
        <v>6409</v>
      </c>
      <c r="E249" s="325"/>
      <c r="F249" s="418"/>
      <c r="G249" s="520">
        <v>30</v>
      </c>
      <c r="H249" s="548" t="s">
        <v>71</v>
      </c>
      <c r="I249" s="522" t="s">
        <v>333</v>
      </c>
      <c r="J249" s="184"/>
    </row>
    <row r="250" spans="1:14" ht="12.75" customHeight="1" x14ac:dyDescent="0.25">
      <c r="A250" s="141"/>
      <c r="B250" s="142"/>
      <c r="C250" s="142"/>
      <c r="D250" s="143">
        <v>6409</v>
      </c>
      <c r="E250" s="264">
        <v>10</v>
      </c>
      <c r="F250" s="264">
        <v>10</v>
      </c>
      <c r="G250" s="146">
        <v>0</v>
      </c>
      <c r="H250" s="548">
        <f t="shared" si="7"/>
        <v>0</v>
      </c>
      <c r="I250" s="148" t="s">
        <v>200</v>
      </c>
      <c r="J250" s="184"/>
    </row>
    <row r="251" spans="1:14" ht="12.75" customHeight="1" x14ac:dyDescent="0.25">
      <c r="A251" s="141"/>
      <c r="B251" s="142"/>
      <c r="C251" s="142"/>
      <c r="D251" s="143">
        <v>6409</v>
      </c>
      <c r="E251" s="264">
        <v>10</v>
      </c>
      <c r="F251" s="264">
        <v>10</v>
      </c>
      <c r="G251" s="146">
        <v>0</v>
      </c>
      <c r="H251" s="548">
        <f t="shared" si="7"/>
        <v>0</v>
      </c>
      <c r="I251" s="148" t="s">
        <v>201</v>
      </c>
      <c r="J251" s="135"/>
      <c r="N251" s="193"/>
    </row>
    <row r="252" spans="1:14" ht="12.75" customHeight="1" x14ac:dyDescent="0.25">
      <c r="A252" s="553"/>
      <c r="B252" s="554"/>
      <c r="C252" s="554"/>
      <c r="D252" s="524">
        <v>6409</v>
      </c>
      <c r="E252" s="325"/>
      <c r="F252" s="325"/>
      <c r="G252" s="555"/>
      <c r="H252" s="548" t="s">
        <v>71</v>
      </c>
      <c r="I252" s="544" t="s">
        <v>398</v>
      </c>
      <c r="J252" s="135"/>
      <c r="N252" s="193"/>
    </row>
    <row r="253" spans="1:14" ht="12.75" customHeight="1" x14ac:dyDescent="0.25">
      <c r="A253" s="141"/>
      <c r="B253" s="142"/>
      <c r="C253" s="142"/>
      <c r="D253" s="143">
        <v>6409</v>
      </c>
      <c r="E253" s="264">
        <v>100</v>
      </c>
      <c r="F253" s="603">
        <v>89</v>
      </c>
      <c r="G253" s="146">
        <v>84</v>
      </c>
      <c r="H253" s="548">
        <f t="shared" si="7"/>
        <v>0.9438202247191011</v>
      </c>
      <c r="I253" s="148" t="s">
        <v>202</v>
      </c>
      <c r="J253" s="135"/>
    </row>
    <row r="254" spans="1:14" ht="12.75" customHeight="1" x14ac:dyDescent="0.25">
      <c r="A254" s="141"/>
      <c r="B254" s="142"/>
      <c r="C254" s="142"/>
      <c r="D254" s="143">
        <v>6409</v>
      </c>
      <c r="E254" s="264">
        <v>20</v>
      </c>
      <c r="F254" s="264">
        <v>64</v>
      </c>
      <c r="G254" s="203">
        <v>34</v>
      </c>
      <c r="H254" s="548">
        <f t="shared" si="7"/>
        <v>0.53125</v>
      </c>
      <c r="I254" s="148" t="s">
        <v>316</v>
      </c>
      <c r="J254" s="135"/>
    </row>
    <row r="255" spans="1:14" ht="12.75" customHeight="1" x14ac:dyDescent="0.25">
      <c r="A255" s="141"/>
      <c r="B255" s="142"/>
      <c r="C255" s="142"/>
      <c r="D255" s="143">
        <v>6409</v>
      </c>
      <c r="E255" s="264">
        <v>250</v>
      </c>
      <c r="F255" s="603">
        <v>0</v>
      </c>
      <c r="G255" s="146">
        <v>12</v>
      </c>
      <c r="H255" s="548" t="s">
        <v>71</v>
      </c>
      <c r="I255" s="148" t="s">
        <v>239</v>
      </c>
      <c r="J255" s="135"/>
    </row>
    <row r="256" spans="1:14" ht="12.75" customHeight="1" x14ac:dyDescent="0.25">
      <c r="A256" s="553"/>
      <c r="B256" s="554"/>
      <c r="C256" s="554"/>
      <c r="D256" s="573">
        <v>6409</v>
      </c>
      <c r="E256" s="325"/>
      <c r="F256" s="325"/>
      <c r="G256" s="566">
        <v>20</v>
      </c>
      <c r="H256" s="548" t="s">
        <v>71</v>
      </c>
      <c r="I256" s="560" t="s">
        <v>408</v>
      </c>
      <c r="J256" s="135"/>
    </row>
    <row r="257" spans="1:10" ht="12.75" customHeight="1" x14ac:dyDescent="0.25">
      <c r="A257" s="131"/>
      <c r="B257" s="161"/>
      <c r="C257" s="161"/>
      <c r="D257" s="213">
        <v>6409</v>
      </c>
      <c r="E257" s="264">
        <v>250</v>
      </c>
      <c r="F257" s="264">
        <v>250</v>
      </c>
      <c r="G257" s="196">
        <v>145</v>
      </c>
      <c r="H257" s="548">
        <f t="shared" si="7"/>
        <v>0.57999999999999996</v>
      </c>
      <c r="I257" s="166" t="s">
        <v>203</v>
      </c>
      <c r="J257" s="135"/>
    </row>
    <row r="258" spans="1:10" ht="12.75" customHeight="1" x14ac:dyDescent="0.25">
      <c r="A258" s="141"/>
      <c r="B258" s="142"/>
      <c r="C258" s="230"/>
      <c r="D258" s="143">
        <v>6409</v>
      </c>
      <c r="E258" s="264">
        <v>3680</v>
      </c>
      <c r="F258" s="603">
        <v>5174</v>
      </c>
      <c r="G258" s="146">
        <v>0</v>
      </c>
      <c r="H258" s="548">
        <f t="shared" si="7"/>
        <v>0</v>
      </c>
      <c r="I258" s="164" t="s">
        <v>426</v>
      </c>
      <c r="J258" s="135"/>
    </row>
    <row r="259" spans="1:10" ht="12.75" customHeight="1" x14ac:dyDescent="0.25">
      <c r="A259" s="141"/>
      <c r="B259" s="142"/>
      <c r="C259" s="230"/>
      <c r="D259" s="143">
        <v>6409</v>
      </c>
      <c r="E259" s="264">
        <v>50</v>
      </c>
      <c r="F259" s="264">
        <v>50</v>
      </c>
      <c r="G259" s="146">
        <v>28</v>
      </c>
      <c r="H259" s="548">
        <f t="shared" si="7"/>
        <v>0.56000000000000005</v>
      </c>
      <c r="I259" s="148" t="s">
        <v>204</v>
      </c>
      <c r="J259" s="184"/>
    </row>
    <row r="260" spans="1:10" ht="12.75" customHeight="1" thickBot="1" x14ac:dyDescent="0.3">
      <c r="A260" s="178"/>
      <c r="B260" s="179"/>
      <c r="C260" s="161"/>
      <c r="D260" s="213">
        <v>6409</v>
      </c>
      <c r="E260" s="268">
        <v>50</v>
      </c>
      <c r="F260" s="409">
        <v>50</v>
      </c>
      <c r="G260" s="203">
        <v>64</v>
      </c>
      <c r="H260" s="548">
        <f t="shared" si="7"/>
        <v>1.28</v>
      </c>
      <c r="I260" s="164" t="s">
        <v>292</v>
      </c>
      <c r="J260" s="184"/>
    </row>
    <row r="261" spans="1:10" ht="12.75" customHeight="1" thickTop="1" x14ac:dyDescent="0.25">
      <c r="A261" s="187"/>
      <c r="B261" s="231"/>
      <c r="C261" s="231"/>
      <c r="D261" s="232"/>
      <c r="E261" s="159">
        <f>SUM(E233:E260)</f>
        <v>44856</v>
      </c>
      <c r="F261" s="159">
        <f>SUM(F233:F260)</f>
        <v>51517</v>
      </c>
      <c r="G261" s="190">
        <f>SUM(G233:G260)</f>
        <v>43193</v>
      </c>
      <c r="H261" s="548">
        <f t="shared" si="7"/>
        <v>0.83842226837742884</v>
      </c>
      <c r="I261" s="247"/>
      <c r="J261" s="135"/>
    </row>
    <row r="262" spans="1:10" ht="12.75" customHeight="1" thickBot="1" x14ac:dyDescent="0.3">
      <c r="A262" s="131"/>
      <c r="C262" s="39"/>
      <c r="E262" s="233"/>
      <c r="J262" s="135"/>
    </row>
    <row r="263" spans="1:10" ht="12.75" customHeight="1" thickTop="1" thickBot="1" x14ac:dyDescent="0.3">
      <c r="A263" s="481" t="s">
        <v>205</v>
      </c>
      <c r="B263" s="482"/>
      <c r="C263" s="482"/>
      <c r="D263" s="483"/>
      <c r="E263" s="129">
        <f>E9+E60+E198+E217+E230+E261</f>
        <v>203840</v>
      </c>
      <c r="F263" s="129">
        <f>F9+F60+F198+F217+F230+F261</f>
        <v>379735</v>
      </c>
      <c r="G263" s="129">
        <f>G9+G60+G198+G217+G230+G261</f>
        <v>311129</v>
      </c>
      <c r="H263" s="154"/>
      <c r="I263" s="234"/>
      <c r="J263" s="135"/>
    </row>
    <row r="264" spans="1:10" ht="12.75" customHeight="1" thickTop="1" x14ac:dyDescent="0.25">
      <c r="A264" s="235"/>
      <c r="B264" s="26"/>
      <c r="C264" s="39"/>
      <c r="I264" s="236"/>
      <c r="J264" s="135"/>
    </row>
    <row r="265" spans="1:10" ht="12.75" customHeight="1" x14ac:dyDescent="0.25">
      <c r="A265" s="131"/>
      <c r="B265" s="26" t="s">
        <v>101</v>
      </c>
      <c r="C265" s="39"/>
      <c r="I265" s="237"/>
      <c r="J265" s="135"/>
    </row>
    <row r="266" spans="1:10" ht="12.75" customHeight="1" thickBot="1" x14ac:dyDescent="0.3">
      <c r="A266" s="149"/>
      <c r="B266" s="238"/>
      <c r="C266" s="238"/>
      <c r="D266" s="151">
        <v>6330</v>
      </c>
      <c r="E266" s="255">
        <v>1642</v>
      </c>
      <c r="F266" s="239">
        <v>1642</v>
      </c>
      <c r="G266" s="185">
        <v>1642</v>
      </c>
      <c r="H266" s="318"/>
      <c r="I266" s="155" t="s">
        <v>206</v>
      </c>
      <c r="J266" s="135"/>
    </row>
    <row r="267" spans="1:10" ht="12.75" customHeight="1" thickTop="1" x14ac:dyDescent="0.25">
      <c r="A267" s="187"/>
      <c r="B267" s="231"/>
      <c r="C267" s="231"/>
      <c r="D267" s="232"/>
      <c r="E267" s="240">
        <f>SUM(E266)</f>
        <v>1642</v>
      </c>
      <c r="F267" s="241">
        <f>SUM(F266)</f>
        <v>1642</v>
      </c>
      <c r="G267" s="191">
        <v>0</v>
      </c>
      <c r="H267" s="545"/>
      <c r="I267" s="231"/>
      <c r="J267" s="135"/>
    </row>
    <row r="268" spans="1:10" ht="12.75" customHeight="1" x14ac:dyDescent="0.25">
      <c r="A268" s="131"/>
      <c r="C268" s="39"/>
      <c r="E268" s="242"/>
      <c r="F268" s="154"/>
      <c r="G268" s="154"/>
      <c r="H268" s="154"/>
      <c r="J268" s="135"/>
    </row>
    <row r="269" spans="1:10" ht="12.75" customHeight="1" thickBot="1" x14ac:dyDescent="0.3">
      <c r="A269" s="131"/>
      <c r="C269" s="39"/>
      <c r="J269" s="135"/>
    </row>
    <row r="270" spans="1:10" ht="12.75" customHeight="1" thickTop="1" thickBot="1" x14ac:dyDescent="0.3">
      <c r="A270" s="478" t="s">
        <v>207</v>
      </c>
      <c r="B270" s="479"/>
      <c r="C270" s="479"/>
      <c r="D270" s="480"/>
      <c r="E270" s="130">
        <f>E263+E267</f>
        <v>205482</v>
      </c>
      <c r="F270" s="130">
        <f>F263+F267</f>
        <v>381377</v>
      </c>
      <c r="G270" s="130">
        <f>G263+G267</f>
        <v>311129</v>
      </c>
      <c r="H270" s="154"/>
      <c r="I270" s="236"/>
      <c r="J270" s="135"/>
    </row>
    <row r="271" spans="1:10" ht="16.8" thickTop="1" x14ac:dyDescent="0.25">
      <c r="C271" s="39"/>
      <c r="J271" s="135"/>
    </row>
    <row r="272" spans="1:10" x14ac:dyDescent="0.25">
      <c r="C272" s="39"/>
      <c r="J272" s="135"/>
    </row>
    <row r="273" spans="3:10" x14ac:dyDescent="0.25">
      <c r="C273" s="39"/>
      <c r="J273" s="135"/>
    </row>
    <row r="274" spans="3:10" x14ac:dyDescent="0.25">
      <c r="J274" s="135"/>
    </row>
  </sheetData>
  <sheetProtection selectLockedCells="1" selectUnlockedCells="1"/>
  <mergeCells count="1">
    <mergeCell ref="A1:I1"/>
  </mergeCells>
  <pageMargins left="0.25" right="0.25" top="0.75" bottom="0.75" header="0.3" footer="0.3"/>
  <pageSetup paperSize="9" scale="75" firstPageNumber="0" fitToHeight="0" orientation="portrait" horizontalDpi="4294967293" verticalDpi="4294967293" r:id="rId1"/>
  <headerFooter alignWithMargins="0"/>
  <rowBreaks count="1" manualBreakCount="1">
    <brk id="3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M27"/>
  <sheetViews>
    <sheetView tabSelected="1" topLeftCell="A2" zoomScale="140" zoomScaleNormal="140" workbookViewId="0">
      <selection activeCell="D17" sqref="D17"/>
    </sheetView>
  </sheetViews>
  <sheetFormatPr defaultColWidth="8.6640625" defaultRowHeight="13.2" x14ac:dyDescent="0.25"/>
  <cols>
    <col min="1" max="1" width="6.6640625" customWidth="1"/>
    <col min="2" max="2" width="34.109375" customWidth="1"/>
    <col min="3" max="3" width="15.44140625" customWidth="1"/>
    <col min="4" max="4" width="19.44140625" customWidth="1"/>
    <col min="5" max="5" width="15" customWidth="1"/>
    <col min="6" max="6" width="12.109375" customWidth="1"/>
    <col min="7" max="7" width="14.6640625" customWidth="1"/>
    <col min="8" max="8" width="12.44140625" customWidth="1"/>
    <col min="9" max="9" width="13.33203125" customWidth="1"/>
    <col min="10" max="10" width="13" customWidth="1"/>
    <col min="11" max="11" width="12.44140625" customWidth="1"/>
    <col min="12" max="12" width="13.6640625" customWidth="1"/>
    <col min="14" max="14" width="28.44140625" customWidth="1"/>
    <col min="15" max="15" width="20" customWidth="1"/>
  </cols>
  <sheetData>
    <row r="3" spans="1:13" ht="19.8" x14ac:dyDescent="0.5">
      <c r="B3" s="382" t="s">
        <v>460</v>
      </c>
      <c r="C3" s="13"/>
      <c r="D3" s="13"/>
      <c r="E3" s="13"/>
      <c r="F3" s="13"/>
      <c r="G3" s="13"/>
      <c r="H3" s="13"/>
      <c r="I3" s="13"/>
    </row>
    <row r="4" spans="1:13" ht="16.2" x14ac:dyDescent="0.4">
      <c r="B4" s="13"/>
      <c r="C4" s="13"/>
      <c r="D4" s="13"/>
      <c r="E4" s="13" t="s">
        <v>462</v>
      </c>
      <c r="F4" s="13"/>
      <c r="G4" s="13"/>
      <c r="H4" s="13"/>
      <c r="I4" s="13"/>
    </row>
    <row r="5" spans="1:13" ht="17.399999999999999" x14ac:dyDescent="0.45">
      <c r="A5" s="391"/>
      <c r="B5" s="386" t="s">
        <v>208</v>
      </c>
      <c r="C5" s="378" t="s">
        <v>209</v>
      </c>
      <c r="D5" s="378" t="s">
        <v>461</v>
      </c>
      <c r="E5" s="378" t="s">
        <v>210</v>
      </c>
      <c r="F5" s="379" t="s">
        <v>296</v>
      </c>
      <c r="G5" s="380" t="s">
        <v>297</v>
      </c>
      <c r="H5" s="380" t="s">
        <v>298</v>
      </c>
      <c r="I5" s="380" t="s">
        <v>211</v>
      </c>
      <c r="J5" s="380">
        <v>2025</v>
      </c>
      <c r="K5" s="381">
        <v>2026</v>
      </c>
      <c r="L5" s="381">
        <v>2027</v>
      </c>
    </row>
    <row r="6" spans="1:13" ht="17.399999999999999" x14ac:dyDescent="0.45">
      <c r="A6" s="15">
        <v>1</v>
      </c>
      <c r="B6" s="387" t="s">
        <v>212</v>
      </c>
      <c r="C6" s="7">
        <v>12000000</v>
      </c>
      <c r="D6" s="7">
        <v>5347324.32</v>
      </c>
      <c r="E6" s="7">
        <v>50450</v>
      </c>
      <c r="F6" s="376">
        <v>4510251</v>
      </c>
      <c r="G6" s="9" t="s">
        <v>213</v>
      </c>
      <c r="H6" s="8">
        <v>47237</v>
      </c>
      <c r="I6" s="8">
        <v>49230</v>
      </c>
      <c r="J6" s="10">
        <v>605400</v>
      </c>
      <c r="K6" s="17">
        <v>605400</v>
      </c>
      <c r="L6" s="17">
        <v>605400</v>
      </c>
    </row>
    <row r="7" spans="1:13" ht="17.399999999999999" x14ac:dyDescent="0.45">
      <c r="A7" s="15">
        <v>2</v>
      </c>
      <c r="B7" s="387" t="s">
        <v>214</v>
      </c>
      <c r="C7" s="7">
        <v>16000000</v>
      </c>
      <c r="D7" s="7">
        <v>1590091.84</v>
      </c>
      <c r="E7" s="7">
        <v>37860</v>
      </c>
      <c r="F7" s="376" t="s">
        <v>215</v>
      </c>
      <c r="G7" s="9" t="s">
        <v>216</v>
      </c>
      <c r="H7" s="8">
        <v>47299</v>
      </c>
      <c r="I7" s="8">
        <v>47299</v>
      </c>
      <c r="J7" s="10">
        <v>454320</v>
      </c>
      <c r="K7" s="10">
        <v>454320</v>
      </c>
      <c r="L7" s="10">
        <v>454320</v>
      </c>
    </row>
    <row r="8" spans="1:13" ht="17.399999999999999" x14ac:dyDescent="0.45">
      <c r="A8" s="15">
        <v>3</v>
      </c>
      <c r="B8" s="387" t="s">
        <v>217</v>
      </c>
      <c r="C8" s="7">
        <v>20000000</v>
      </c>
      <c r="D8" s="11">
        <v>1413966.64</v>
      </c>
      <c r="E8" s="7">
        <v>23567</v>
      </c>
      <c r="F8" s="376" t="s">
        <v>218</v>
      </c>
      <c r="G8" s="9" t="s">
        <v>219</v>
      </c>
      <c r="H8" s="12">
        <v>46721</v>
      </c>
      <c r="I8" s="8">
        <v>47848</v>
      </c>
      <c r="J8" s="10">
        <v>282804</v>
      </c>
      <c r="K8" s="10">
        <v>282804</v>
      </c>
      <c r="L8" s="10">
        <v>259237</v>
      </c>
    </row>
    <row r="9" spans="1:13" ht="17.399999999999999" x14ac:dyDescent="0.45">
      <c r="A9" s="15">
        <v>4</v>
      </c>
      <c r="B9" s="387" t="s">
        <v>220</v>
      </c>
      <c r="C9" s="7">
        <v>2200000</v>
      </c>
      <c r="D9" s="7">
        <v>0</v>
      </c>
      <c r="E9" s="7">
        <v>45833</v>
      </c>
      <c r="F9" s="376" t="s">
        <v>221</v>
      </c>
      <c r="G9" s="9" t="s">
        <v>222</v>
      </c>
      <c r="H9" s="8" t="s">
        <v>71</v>
      </c>
      <c r="I9" s="8">
        <v>45992</v>
      </c>
      <c r="J9" s="10">
        <v>549996</v>
      </c>
      <c r="K9" s="10"/>
      <c r="L9" s="10"/>
    </row>
    <row r="10" spans="1:13" ht="17.399999999999999" x14ac:dyDescent="0.45">
      <c r="A10" s="15">
        <v>5</v>
      </c>
      <c r="B10" s="388" t="s">
        <v>223</v>
      </c>
      <c r="C10" s="10">
        <v>22000000</v>
      </c>
      <c r="D10" s="10">
        <v>10384909.279999999</v>
      </c>
      <c r="E10" s="10">
        <v>208333</v>
      </c>
      <c r="F10" s="377" t="s">
        <v>224</v>
      </c>
      <c r="G10" s="9" t="s">
        <v>225</v>
      </c>
      <c r="H10" s="8">
        <v>47483</v>
      </c>
      <c r="I10" s="8">
        <v>47483</v>
      </c>
      <c r="J10" s="10">
        <v>2499996</v>
      </c>
      <c r="K10" s="10">
        <v>2347075</v>
      </c>
      <c r="L10" s="10">
        <v>2347075</v>
      </c>
    </row>
    <row r="11" spans="1:13" ht="17.399999999999999" x14ac:dyDescent="0.45">
      <c r="A11" s="15">
        <v>6</v>
      </c>
      <c r="B11" s="388" t="s">
        <v>226</v>
      </c>
      <c r="C11" s="10">
        <v>5500000</v>
      </c>
      <c r="D11" s="10">
        <v>3790453.79</v>
      </c>
      <c r="E11" s="10">
        <v>27919.09</v>
      </c>
      <c r="F11" s="377" t="s">
        <v>295</v>
      </c>
      <c r="G11" s="9" t="s">
        <v>227</v>
      </c>
      <c r="H11" s="8">
        <v>46355</v>
      </c>
      <c r="I11" s="8">
        <v>49278</v>
      </c>
      <c r="J11" s="10">
        <v>688488</v>
      </c>
      <c r="K11" s="10">
        <v>688488</v>
      </c>
      <c r="L11" s="10">
        <v>688488</v>
      </c>
    </row>
    <row r="12" spans="1:13" ht="17.399999999999999" x14ac:dyDescent="0.45">
      <c r="A12" s="15">
        <v>7</v>
      </c>
      <c r="B12" s="388" t="s">
        <v>228</v>
      </c>
      <c r="C12" s="10">
        <v>27500000</v>
      </c>
      <c r="D12" s="10">
        <v>25208000</v>
      </c>
      <c r="E12" s="10">
        <v>458400</v>
      </c>
      <c r="F12" s="377">
        <v>4510258</v>
      </c>
      <c r="G12" s="16">
        <v>4.1900000000000004</v>
      </c>
      <c r="H12" s="8">
        <v>46506</v>
      </c>
      <c r="I12" s="8">
        <v>47603</v>
      </c>
      <c r="J12" s="20">
        <v>2292000</v>
      </c>
      <c r="K12" s="10">
        <v>5500800</v>
      </c>
      <c r="L12" s="10">
        <v>5500800</v>
      </c>
      <c r="M12" s="14" t="s">
        <v>229</v>
      </c>
    </row>
    <row r="13" spans="1:13" ht="18.75" customHeight="1" x14ac:dyDescent="0.45">
      <c r="A13" s="15">
        <v>8</v>
      </c>
      <c r="B13" s="389" t="s">
        <v>230</v>
      </c>
      <c r="C13" s="10">
        <v>15000000</v>
      </c>
      <c r="D13" s="10">
        <v>14744854.390000001</v>
      </c>
      <c r="E13" s="10"/>
      <c r="F13" s="377">
        <v>4510260</v>
      </c>
      <c r="G13" s="18">
        <v>4.5999999999999996</v>
      </c>
      <c r="H13" s="8">
        <v>46567</v>
      </c>
      <c r="I13" s="8">
        <v>52807</v>
      </c>
      <c r="J13" s="15"/>
      <c r="K13" s="15"/>
      <c r="L13" s="10">
        <v>681600</v>
      </c>
      <c r="M13" s="19" t="s">
        <v>231</v>
      </c>
    </row>
    <row r="14" spans="1:13" ht="18.75" customHeight="1" x14ac:dyDescent="0.45">
      <c r="A14" s="15">
        <v>9</v>
      </c>
      <c r="B14" s="389" t="s">
        <v>232</v>
      </c>
      <c r="C14" s="10">
        <v>12000000</v>
      </c>
      <c r="D14" s="10">
        <v>12000000</v>
      </c>
      <c r="E14" s="10"/>
      <c r="F14" s="377">
        <v>4510259</v>
      </c>
      <c r="G14" s="18">
        <v>4.5999999999999996</v>
      </c>
      <c r="H14" s="8">
        <v>46567</v>
      </c>
      <c r="I14" s="8">
        <v>52807</v>
      </c>
      <c r="J14" s="15"/>
      <c r="K14" s="10"/>
      <c r="L14" s="10">
        <v>850800</v>
      </c>
      <c r="M14" s="19" t="s">
        <v>231</v>
      </c>
    </row>
    <row r="15" spans="1:13" ht="18.75" customHeight="1" x14ac:dyDescent="0.45">
      <c r="A15" s="592">
        <v>10</v>
      </c>
      <c r="B15" s="593" t="s">
        <v>427</v>
      </c>
      <c r="C15" s="594">
        <v>250000000</v>
      </c>
      <c r="D15" s="594">
        <v>28210970.460000001</v>
      </c>
      <c r="E15" s="594"/>
      <c r="F15" s="595" t="s">
        <v>428</v>
      </c>
      <c r="G15" s="596" t="s">
        <v>429</v>
      </c>
      <c r="H15" s="597" t="s">
        <v>71</v>
      </c>
      <c r="I15" s="597">
        <v>46416</v>
      </c>
      <c r="J15" s="592"/>
      <c r="K15" s="594"/>
      <c r="L15" s="594"/>
      <c r="M15" s="19"/>
    </row>
    <row r="16" spans="1:13" ht="18.75" customHeight="1" x14ac:dyDescent="0.45">
      <c r="A16" s="15">
        <v>11</v>
      </c>
      <c r="B16" s="388" t="s">
        <v>434</v>
      </c>
      <c r="C16" s="10">
        <v>10000000</v>
      </c>
      <c r="D16" s="10">
        <v>0</v>
      </c>
      <c r="E16" s="10"/>
      <c r="F16" s="15"/>
      <c r="G16" s="15" t="s">
        <v>299</v>
      </c>
      <c r="H16" s="15" t="s">
        <v>71</v>
      </c>
      <c r="I16" s="15"/>
      <c r="J16" s="15"/>
      <c r="K16" s="15"/>
      <c r="L16" s="15"/>
      <c r="M16" s="14" t="s">
        <v>300</v>
      </c>
    </row>
    <row r="17" spans="1:12" ht="24" customHeight="1" x14ac:dyDescent="0.3">
      <c r="A17" s="15"/>
      <c r="B17" s="390" t="s">
        <v>301</v>
      </c>
      <c r="C17" s="385">
        <f>SUM(C6:C16)</f>
        <v>392200000</v>
      </c>
      <c r="D17" s="384">
        <f>SUM(D6:D16)</f>
        <v>102690570.72</v>
      </c>
      <c r="E17" s="10">
        <f>SUM(E6:E16)</f>
        <v>852362.09000000008</v>
      </c>
      <c r="F17" s="15"/>
      <c r="G17" s="15"/>
      <c r="H17" s="15"/>
      <c r="I17" s="15"/>
      <c r="J17" s="10">
        <f>SUM(J6:J12)</f>
        <v>7373004</v>
      </c>
      <c r="K17" s="10">
        <f>SUM(K6:K16)</f>
        <v>9878887</v>
      </c>
      <c r="L17" s="10">
        <f>SUM(L6:L16)</f>
        <v>11387720</v>
      </c>
    </row>
    <row r="18" spans="1:12" ht="17.399999999999999" x14ac:dyDescent="0.45">
      <c r="B18" s="375"/>
      <c r="C18" s="11"/>
      <c r="G18" s="11"/>
    </row>
    <row r="19" spans="1:12" ht="17.399999999999999" x14ac:dyDescent="0.45">
      <c r="B19" s="375"/>
      <c r="C19" s="11"/>
      <c r="G19" s="11"/>
    </row>
    <row r="20" spans="1:12" ht="17.399999999999999" x14ac:dyDescent="0.45">
      <c r="B20" s="375"/>
      <c r="C20" s="11"/>
      <c r="G20" s="11"/>
    </row>
    <row r="21" spans="1:12" ht="17.399999999999999" x14ac:dyDescent="0.45">
      <c r="B21" s="375"/>
      <c r="C21" s="11"/>
      <c r="G21" s="11"/>
    </row>
    <row r="22" spans="1:12" ht="17.399999999999999" x14ac:dyDescent="0.45">
      <c r="B22" s="375"/>
      <c r="C22" s="11"/>
    </row>
    <row r="23" spans="1:12" ht="17.399999999999999" x14ac:dyDescent="0.45">
      <c r="B23" s="375"/>
      <c r="C23" s="11"/>
    </row>
    <row r="24" spans="1:12" ht="17.399999999999999" x14ac:dyDescent="0.45">
      <c r="B24" s="375"/>
      <c r="C24" s="11"/>
      <c r="I24" s="5"/>
    </row>
    <row r="25" spans="1:12" ht="18.75" customHeight="1" x14ac:dyDescent="0.45">
      <c r="B25" s="375"/>
    </row>
    <row r="26" spans="1:12" ht="17.399999999999999" x14ac:dyDescent="0.45">
      <c r="B26" s="375"/>
      <c r="C26" s="11"/>
    </row>
    <row r="27" spans="1:12" ht="19.95" customHeight="1" x14ac:dyDescent="0.25">
      <c r="C27" s="11"/>
      <c r="D27" s="11"/>
      <c r="E27" s="11"/>
    </row>
  </sheetData>
  <pageMargins left="0.25" right="0.25" top="0.75" bottom="0.75" header="0.3" footer="0.3"/>
  <pageSetup paperSize="9" scale="66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f73d20-a26e-4321-b5dc-75ca7bbfa1fe" xsi:nil="true"/>
    <lcf76f155ced4ddcb4097134ff3c332f xmlns="2b870d30-e543-4857-8181-1e439428867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2F02266BEDC44D995AD1A4DCD306BC" ma:contentTypeVersion="15" ma:contentTypeDescription="Vytvoří nový dokument" ma:contentTypeScope="" ma:versionID="314af4f07124612dd3b0b799e4b0346e">
  <xsd:schema xmlns:xsd="http://www.w3.org/2001/XMLSchema" xmlns:xs="http://www.w3.org/2001/XMLSchema" xmlns:p="http://schemas.microsoft.com/office/2006/metadata/properties" xmlns:ns2="2b870d30-e543-4857-8181-1e439428867c" xmlns:ns3="ebf73d20-a26e-4321-b5dc-75ca7bbfa1fe" targetNamespace="http://schemas.microsoft.com/office/2006/metadata/properties" ma:root="true" ma:fieldsID="2bba7a561c561ca380f45b95905afcf4" ns2:_="" ns3:_="">
    <xsd:import namespace="2b870d30-e543-4857-8181-1e439428867c"/>
    <xsd:import namespace="ebf73d20-a26e-4321-b5dc-75ca7bbfa1f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70d30-e543-4857-8181-1e4394288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b654b4cd-2104-4107-9f38-d10f8718bf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73d20-a26e-4321-b5dc-75ca7bbfa1f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a11adf6-e173-4b7a-8b29-45bae0333ed4}" ma:internalName="TaxCatchAll" ma:showField="CatchAllData" ma:web="ebf73d20-a26e-4321-b5dc-75ca7bbfa1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2AA5C7-56E9-4A5C-9D3B-9AA92768AD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B9C95C-0FBF-4A03-8C0C-4B81CB4E218D}">
  <ds:schemaRefs>
    <ds:schemaRef ds:uri="http://purl.org/dc/dcmitype/"/>
    <ds:schemaRef ds:uri="http://www.w3.org/XML/1998/namespace"/>
    <ds:schemaRef ds:uri="http://schemas.microsoft.com/office/2006/documentManagement/types"/>
    <ds:schemaRef ds:uri="ebf73d20-a26e-4321-b5dc-75ca7bbfa1fe"/>
    <ds:schemaRef ds:uri="http://purl.org/dc/elements/1.1/"/>
    <ds:schemaRef ds:uri="http://schemas.microsoft.com/office/2006/metadata/properties"/>
    <ds:schemaRef ds:uri="2b870d30-e543-4857-8181-1e439428867c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11D2770-7E4F-4556-A2BB-63F693D9A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70d30-e543-4857-8181-1e439428867c"/>
    <ds:schemaRef ds:uri="ebf73d20-a26e-4321-b5dc-75ca7bbfa1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Shrnutí + financování 2025</vt:lpstr>
      <vt:lpstr>Příjmy 2025</vt:lpstr>
      <vt:lpstr>Výdaje 2025</vt:lpstr>
      <vt:lpstr>Úvěry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volfova</dc:creator>
  <cp:keywords/>
  <dc:description/>
  <cp:lastModifiedBy>Jitka Volfová</cp:lastModifiedBy>
  <cp:revision/>
  <cp:lastPrinted>2025-09-08T08:38:22Z</cp:lastPrinted>
  <dcterms:created xsi:type="dcterms:W3CDTF">2010-12-16T10:56:21Z</dcterms:created>
  <dcterms:modified xsi:type="dcterms:W3CDTF">2026-02-10T07:20:30Z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0x010100FE2F02266BEDC44D995AD1A4DCD306BC</vt:lpwstr>
  </property>
  <property fmtid="{D5CDD505-2E9C-101B-9397-08002B2CF9AE}" pid="3" name="MediaServiceImageTags">
    <vt:lpwstr/>
  </property>
</Properties>
</file>