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ceskakamenice-my.sharepoint.com/personal/j_volfova_ceska-kamenice_cz/Documents/Dokumenty/ROZPOČET/Rozpočet 2025/Čerpání rozpočtu/"/>
    </mc:Choice>
  </mc:AlternateContent>
  <xr:revisionPtr revIDLastSave="294" documentId="8_{3E4F2A4E-FB17-4600-BB51-4B9B807EBDD8}" xr6:coauthVersionLast="47" xr6:coauthVersionMax="47" xr10:uidLastSave="{4141FA87-D6E1-4877-BA8C-F156B03FC3CC}"/>
  <bookViews>
    <workbookView xWindow="-108" yWindow="-108" windowWidth="23256" windowHeight="12456" tabRatio="446" firstSheet="1" activeTab="1" xr2:uid="{00000000-000D-0000-FFFF-FFFF00000000}"/>
  </bookViews>
  <sheets>
    <sheet name="Shrnutí + financování 2025" sheetId="5" r:id="rId1"/>
    <sheet name="Příjmy 2025" sheetId="4" r:id="rId2"/>
    <sheet name="Výdaje 2025" sheetId="1" r:id="rId3"/>
    <sheet name="Úvěry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2" i="4" l="1"/>
  <c r="G154" i="1"/>
  <c r="H127" i="1" l="1"/>
  <c r="H112" i="1"/>
  <c r="H79" i="1"/>
  <c r="H58" i="1"/>
  <c r="H41" i="1"/>
  <c r="H40" i="1"/>
  <c r="D27" i="5"/>
  <c r="G23" i="4"/>
  <c r="H126" i="1"/>
  <c r="H109" i="1"/>
  <c r="H44" i="1"/>
  <c r="H26" i="1"/>
  <c r="H7" i="1"/>
  <c r="H117" i="4"/>
  <c r="H118" i="4"/>
  <c r="H99" i="4"/>
  <c r="H101" i="4"/>
  <c r="H100" i="4"/>
  <c r="H86" i="4"/>
  <c r="H63" i="4"/>
  <c r="E16" i="7"/>
  <c r="D16" i="7"/>
  <c r="C16" i="7"/>
  <c r="L16" i="7"/>
  <c r="K16" i="7"/>
  <c r="J16" i="7"/>
  <c r="C27" i="5"/>
  <c r="B27" i="5"/>
  <c r="H213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9" i="1"/>
  <c r="H200" i="1"/>
  <c r="H201" i="1"/>
  <c r="H202" i="1"/>
  <c r="H203" i="1"/>
  <c r="H204" i="1"/>
  <c r="H205" i="1"/>
  <c r="H206" i="1"/>
  <c r="H207" i="1"/>
  <c r="H184" i="1"/>
  <c r="H173" i="1"/>
  <c r="H174" i="1"/>
  <c r="H175" i="1"/>
  <c r="H176" i="1"/>
  <c r="H177" i="1"/>
  <c r="H178" i="1"/>
  <c r="H179" i="1"/>
  <c r="H180" i="1"/>
  <c r="H172" i="1"/>
  <c r="H159" i="1"/>
  <c r="H160" i="1"/>
  <c r="H165" i="1"/>
  <c r="H166" i="1"/>
  <c r="H167" i="1"/>
  <c r="H168" i="1"/>
  <c r="H157" i="1"/>
  <c r="H53" i="1"/>
  <c r="H55" i="1"/>
  <c r="H56" i="1"/>
  <c r="H57" i="1"/>
  <c r="H59" i="1"/>
  <c r="H60" i="1"/>
  <c r="H61" i="1"/>
  <c r="H62" i="1"/>
  <c r="H63" i="1"/>
  <c r="H64" i="1"/>
  <c r="H65" i="1"/>
  <c r="H66" i="1"/>
  <c r="H67" i="1"/>
  <c r="H69" i="1"/>
  <c r="H70" i="1"/>
  <c r="H71" i="1"/>
  <c r="H72" i="1"/>
  <c r="H73" i="1"/>
  <c r="H74" i="1"/>
  <c r="H75" i="1"/>
  <c r="H76" i="1"/>
  <c r="H77" i="1"/>
  <c r="H78" i="1"/>
  <c r="H80" i="1"/>
  <c r="H81" i="1"/>
  <c r="H82" i="1"/>
  <c r="H83" i="1"/>
  <c r="H85" i="1"/>
  <c r="H86" i="1"/>
  <c r="H87" i="1"/>
  <c r="H88" i="1"/>
  <c r="H89" i="1"/>
  <c r="H90" i="1"/>
  <c r="H91" i="1"/>
  <c r="H92" i="1"/>
  <c r="H93" i="1"/>
  <c r="H94" i="1"/>
  <c r="H95" i="1"/>
  <c r="H100" i="1"/>
  <c r="H101" i="1"/>
  <c r="H102" i="1"/>
  <c r="H103" i="1"/>
  <c r="H104" i="1"/>
  <c r="H106" i="1"/>
  <c r="H107" i="1"/>
  <c r="H108" i="1"/>
  <c r="H110" i="1"/>
  <c r="H111" i="1"/>
  <c r="H113" i="1"/>
  <c r="H114" i="1"/>
  <c r="H115" i="1"/>
  <c r="H116" i="1"/>
  <c r="H117" i="1"/>
  <c r="H118" i="1"/>
  <c r="H120" i="1"/>
  <c r="H121" i="1"/>
  <c r="H122" i="1"/>
  <c r="H124" i="1"/>
  <c r="H125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4" i="1"/>
  <c r="H145" i="1"/>
  <c r="H146" i="1"/>
  <c r="H148" i="1"/>
  <c r="H149" i="1"/>
  <c r="H150" i="1"/>
  <c r="H151" i="1"/>
  <c r="H152" i="1"/>
  <c r="H153" i="1"/>
  <c r="H52" i="1"/>
  <c r="H14" i="1"/>
  <c r="H15" i="1"/>
  <c r="H16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6" i="1"/>
  <c r="H42" i="1"/>
  <c r="H43" i="1"/>
  <c r="H47" i="1"/>
  <c r="H48" i="1"/>
  <c r="H12" i="1"/>
  <c r="H8" i="1"/>
  <c r="H6" i="1"/>
  <c r="F119" i="4"/>
  <c r="E119" i="4"/>
  <c r="G119" i="4"/>
  <c r="F88" i="4"/>
  <c r="G88" i="4"/>
  <c r="E88" i="4"/>
  <c r="H49" i="4"/>
  <c r="H30" i="4"/>
  <c r="H31" i="4"/>
  <c r="H32" i="4"/>
  <c r="H33" i="4"/>
  <c r="H34" i="4"/>
  <c r="H35" i="4"/>
  <c r="H36" i="4"/>
  <c r="H37" i="4"/>
  <c r="H38" i="4"/>
  <c r="H39" i="4"/>
  <c r="H41" i="4"/>
  <c r="H42" i="4"/>
  <c r="H43" i="4"/>
  <c r="H44" i="4"/>
  <c r="H45" i="4"/>
  <c r="H46" i="4"/>
  <c r="H47" i="4"/>
  <c r="H48" i="4"/>
  <c r="H50" i="4"/>
  <c r="H51" i="4"/>
  <c r="H52" i="4"/>
  <c r="H53" i="4"/>
  <c r="H54" i="4"/>
  <c r="H55" i="4"/>
  <c r="H56" i="4"/>
  <c r="H57" i="4"/>
  <c r="H58" i="4"/>
  <c r="H59" i="4"/>
  <c r="H61" i="4"/>
  <c r="H62" i="4"/>
  <c r="H64" i="4"/>
  <c r="H65" i="4"/>
  <c r="H67" i="4"/>
  <c r="H69" i="4"/>
  <c r="H70" i="4"/>
  <c r="H71" i="4"/>
  <c r="H72" i="4"/>
  <c r="H79" i="4"/>
  <c r="H80" i="4"/>
  <c r="H81" i="4"/>
  <c r="H82" i="4"/>
  <c r="H87" i="4"/>
  <c r="H91" i="4"/>
  <c r="H93" i="4"/>
  <c r="H94" i="4"/>
  <c r="H95" i="4"/>
  <c r="H96" i="4"/>
  <c r="H98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29" i="4"/>
  <c r="H28" i="4"/>
  <c r="H27" i="4"/>
  <c r="H26" i="4"/>
  <c r="H9" i="4"/>
  <c r="H8" i="4"/>
  <c r="H11" i="4"/>
  <c r="H14" i="4"/>
  <c r="H15" i="4"/>
  <c r="H16" i="4"/>
  <c r="H17" i="4"/>
  <c r="H18" i="4"/>
  <c r="H19" i="4"/>
  <c r="H22" i="4"/>
  <c r="H10" i="4"/>
  <c r="H7" i="4"/>
  <c r="H6" i="4"/>
  <c r="H124" i="4"/>
  <c r="H116" i="4"/>
  <c r="H115" i="4"/>
  <c r="H114" i="4"/>
  <c r="H119" i="4" l="1"/>
  <c r="G125" i="4"/>
  <c r="F49" i="1"/>
  <c r="G83" i="4"/>
  <c r="G9" i="1"/>
  <c r="G49" i="1"/>
  <c r="G169" i="1"/>
  <c r="G181" i="1"/>
  <c r="G208" i="1"/>
  <c r="H49" i="1" l="1"/>
  <c r="F125" i="4"/>
  <c r="H125" i="4" s="1"/>
  <c r="F214" i="1"/>
  <c r="H214" i="1" s="1"/>
  <c r="F208" i="1"/>
  <c r="H208" i="1" s="1"/>
  <c r="F181" i="1"/>
  <c r="H181" i="1" s="1"/>
  <c r="F169" i="1"/>
  <c r="H169" i="1" s="1"/>
  <c r="F154" i="1"/>
  <c r="H154" i="1" s="1"/>
  <c r="F9" i="1"/>
  <c r="H9" i="1" s="1"/>
  <c r="F83" i="4"/>
  <c r="H83" i="4" s="1"/>
  <c r="F23" i="4"/>
  <c r="E125" i="4"/>
  <c r="H88" i="4" l="1"/>
  <c r="H23" i="4"/>
  <c r="G210" i="1"/>
  <c r="F210" i="1"/>
  <c r="C6" i="5" s="1"/>
  <c r="G121" i="4"/>
  <c r="F121" i="4"/>
  <c r="E169" i="1"/>
  <c r="C5" i="5" l="1"/>
  <c r="C7" i="5" s="1"/>
  <c r="H121" i="4"/>
  <c r="H210" i="1"/>
  <c r="G217" i="1"/>
  <c r="G127" i="4"/>
  <c r="D5" i="5"/>
  <c r="F127" i="4"/>
  <c r="F217" i="1"/>
  <c r="D6" i="5"/>
  <c r="E214" i="1"/>
  <c r="H217" i="1" l="1"/>
  <c r="H127" i="4"/>
  <c r="E23" i="4"/>
  <c r="E83" i="4"/>
  <c r="E181" i="1"/>
  <c r="E154" i="1"/>
  <c r="E49" i="1"/>
  <c r="E9" i="1"/>
  <c r="E121" i="4" l="1"/>
  <c r="E127" i="4" l="1"/>
  <c r="B5" i="5"/>
  <c r="D7" i="5"/>
  <c r="E208" i="1" l="1"/>
  <c r="E210" i="1" s="1"/>
  <c r="B6" i="5" s="1"/>
  <c r="B7" i="5" s="1"/>
  <c r="E21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tc={3FADB900-3E80-4311-B0BB-89318AF1D4F2}</author>
    <author>tc={F1C5D04C-00CD-4705-ACB1-DC49E993E233}</author>
  </authors>
  <commentList>
    <comment ref="E10" authorId="0" shapeId="0" xr:uid="{3FADB900-3E80-4311-B0BB-89318AF1D4F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Upřesní J. Volfová</t>
      </text>
    </comment>
    <comment ref="S10" authorId="1" shapeId="0" xr:uid="{F1C5D04C-00CD-4705-ACB1-DC49E993E23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Upřesní J. Volfová</t>
      </text>
    </comment>
  </commentList>
</comments>
</file>

<file path=xl/sharedStrings.xml><?xml version="1.0" encoding="utf-8"?>
<sst xmlns="http://schemas.openxmlformats.org/spreadsheetml/2006/main" count="403" uniqueCount="380">
  <si>
    <t>SHRNUTÍ 2025</t>
  </si>
  <si>
    <t>RU</t>
  </si>
  <si>
    <t>celkové příjmy</t>
  </si>
  <si>
    <t>celkové výdaje</t>
  </si>
  <si>
    <t>rozdíl</t>
  </si>
  <si>
    <t>financování</t>
  </si>
  <si>
    <t xml:space="preserve">HV – ZBÚ </t>
  </si>
  <si>
    <t>HV – SF</t>
  </si>
  <si>
    <t>Čerpání úvěru ČSOB – vodovod Líska</t>
  </si>
  <si>
    <t>Mimořádná splátka úvěru ČSOB – vodovod Líska</t>
  </si>
  <si>
    <t>Čerpání úvěru ČSOB – energetické úspory CDM</t>
  </si>
  <si>
    <t>Mimořádná splátka úvěru ČSOB – energetické úspory CDM</t>
  </si>
  <si>
    <t>Čerpání úvěru ČSOB – chodník Žižkova a rekonstrukce NZDM</t>
  </si>
  <si>
    <t>Pravidelná splátka úvěru ČSOB – chodník Žižkova a rekonstrukce NZDM</t>
  </si>
  <si>
    <t>4x458400 a 4x150000</t>
  </si>
  <si>
    <t>Mimořádná splátka úvěru ČSOB – chodník Žižkova a rekonstrukce NZDM</t>
  </si>
  <si>
    <t>Pravidelná splátka úvěru UniCredit – IROP</t>
  </si>
  <si>
    <t>Pravidelná splátka úvěru ČSOB – bytové domy Lidická</t>
  </si>
  <si>
    <t>Pravidelná splátka úvěru ČS – komunitní centrum</t>
  </si>
  <si>
    <t>Pravidelná splátka úvěru ČS – plošina</t>
  </si>
  <si>
    <t>Pravidelná splátka úvěru UniCredit – Skalka</t>
  </si>
  <si>
    <t>Pravidelná splátka úvěru ČSOB – přesun tepelného zdroje DK</t>
  </si>
  <si>
    <t>Operace z pen.účtů organizace nemající charakter příjmů a výdajů</t>
  </si>
  <si>
    <t>,</t>
  </si>
  <si>
    <t>účet</t>
  </si>
  <si>
    <t>§</t>
  </si>
  <si>
    <t>pol</t>
  </si>
  <si>
    <t>RS</t>
  </si>
  <si>
    <t>Skutečnost</t>
  </si>
  <si>
    <t>1 – DAŇOVÉ PŘÍJMY</t>
  </si>
  <si>
    <t>SD</t>
  </si>
  <si>
    <t>Daň z příjmů FO placená plátci</t>
  </si>
  <si>
    <t>Daň z příjmů FO placená poplatníky</t>
  </si>
  <si>
    <t>Daň z příjmů FO vybíraná srážkou</t>
  </si>
  <si>
    <t>Daň z příjmu právnických osob</t>
  </si>
  <si>
    <t>Daň z příjmu právnických osob za obce</t>
  </si>
  <si>
    <t>DPH</t>
  </si>
  <si>
    <t>Poplatek ze psů</t>
  </si>
  <si>
    <t>Popl. za provoz systému – komunální odpad</t>
  </si>
  <si>
    <t>Poplatek z pobytu</t>
  </si>
  <si>
    <t xml:space="preserve">Popl. za užívání veř. prostranství </t>
  </si>
  <si>
    <t>Správní poplatky</t>
  </si>
  <si>
    <t>Daň z hazardních her</t>
  </si>
  <si>
    <t>Daň z nemovitých věcí</t>
  </si>
  <si>
    <t>2 – NEDAŇOVÉ PŘÍJMY</t>
  </si>
  <si>
    <t>Plakátování, reklama</t>
  </si>
  <si>
    <t>Univerzita třetího věku</t>
  </si>
  <si>
    <t xml:space="preserve">Českokamenické noviny     </t>
  </si>
  <si>
    <t>KaCR – poskytování služeb vč. vstupného (mimo festival)</t>
  </si>
  <si>
    <t>KaCR – příjmy Festival 2024 (mimo darů)</t>
  </si>
  <si>
    <t>Vstupné kostel, kaple</t>
  </si>
  <si>
    <t>Knihovna</t>
  </si>
  <si>
    <t>Koupaliště</t>
  </si>
  <si>
    <t>Sportovní hala - zálohy, energie, co platí Palmer</t>
  </si>
  <si>
    <t>Koupaliště - Stellplatz</t>
  </si>
  <si>
    <t>Bytové hospodářství – zálohy a služby</t>
  </si>
  <si>
    <t>Nebyty – zálohy a služby</t>
  </si>
  <si>
    <t>Hroby</t>
  </si>
  <si>
    <t>Příjmy za parkování</t>
  </si>
  <si>
    <t>Vratné kelímky</t>
  </si>
  <si>
    <t>Platby za odpad podnikatelé</t>
  </si>
  <si>
    <t>Příjmy - sběrný dvůr</t>
  </si>
  <si>
    <t>KaCR – prodej zboží</t>
  </si>
  <si>
    <t>Věcná břemena</t>
  </si>
  <si>
    <t>Pronájem – pozemky</t>
  </si>
  <si>
    <t>Evangelický kostel</t>
  </si>
  <si>
    <t>Pronájem – sportovní hala</t>
  </si>
  <si>
    <t>Pronájem – hřiště za školou</t>
  </si>
  <si>
    <t>Pronájem – byty</t>
  </si>
  <si>
    <t>Pronájem – nebyty</t>
  </si>
  <si>
    <t>Pronájem – DSPSP</t>
  </si>
  <si>
    <t>Pokuty – SÚ</t>
  </si>
  <si>
    <t>Bytové hospodářství – poplatky z prodlení</t>
  </si>
  <si>
    <t>x</t>
  </si>
  <si>
    <t>Nebytové hospodářství – poplatky z prodlení</t>
  </si>
  <si>
    <t xml:space="preserve">Pokuty – policie </t>
  </si>
  <si>
    <t>Pokuty – přestupky</t>
  </si>
  <si>
    <t>KaCR – dary na Festival 2024</t>
  </si>
  <si>
    <t>Dar WIS Energo</t>
  </si>
  <si>
    <t>Pojistné plnění</t>
  </si>
  <si>
    <t>SÚ - náklady řízení</t>
  </si>
  <si>
    <t>Zájezd společenská komise (příjem)</t>
  </si>
  <si>
    <t>Platby za separovaný odpad</t>
  </si>
  <si>
    <t>Náklady řízení</t>
  </si>
  <si>
    <t>Příjem za projekt Rabštejn 2024</t>
  </si>
  <si>
    <t>Splátky půjčky kotlíkové dotace</t>
  </si>
  <si>
    <t>Splátka FNV Hriadelovi</t>
  </si>
  <si>
    <t>Splátka půjčky Správa lesů</t>
  </si>
  <si>
    <t>3 – KAPITÁLOVÉ PŘÍJMY</t>
  </si>
  <si>
    <t>Prodej – pozemky</t>
  </si>
  <si>
    <t>4 – DOTACE</t>
  </si>
  <si>
    <t>Dotace na výkon státní správy (odhad)</t>
  </si>
  <si>
    <t>Dotace Pakt pro Českou Kamenici ze SFŽP</t>
  </si>
  <si>
    <t>Dotace na výkon soc. práce z MPSV</t>
  </si>
  <si>
    <t>Dotace OPZ+ Terénní programy</t>
  </si>
  <si>
    <t>Dotace OPZ+ AP</t>
  </si>
  <si>
    <t>Dotace ÚP na IPM a VPP</t>
  </si>
  <si>
    <t>Dotace MK na MPZ</t>
  </si>
  <si>
    <t>Příspěvky od obcí – přestupky, MěP</t>
  </si>
  <si>
    <t>Příspěvky od obcí – SDH</t>
  </si>
  <si>
    <t>Dotace SFDI na cyklostezku</t>
  </si>
  <si>
    <t>Dotace NPŽP na vodovod Líska</t>
  </si>
  <si>
    <t>Dotace ModFond na energetické úspory v CDM</t>
  </si>
  <si>
    <t>Příspěvky K. Šenova na výstavbu cyklostezky do K. Šenova</t>
  </si>
  <si>
    <t>Dotace IROP na rekonstrukci NZDM</t>
  </si>
  <si>
    <t>Dotace IROP na chodník Žižkova</t>
  </si>
  <si>
    <t>Dotace na EPS v DSPS</t>
  </si>
  <si>
    <t>Příjmy po konsolidaci</t>
  </si>
  <si>
    <t>KONSOLIDACE – částečná</t>
  </si>
  <si>
    <t>Převod z rozpočtu do SF (příděl)</t>
  </si>
  <si>
    <t>Příjmy celkem:</t>
  </si>
  <si>
    <t>%</t>
  </si>
  <si>
    <t>1 – ZEMĚDĚLSTVÍ</t>
  </si>
  <si>
    <t>Zvláštní veterinární péče</t>
  </si>
  <si>
    <t>Členský poplatek SVOL</t>
  </si>
  <si>
    <t>2 – PRŮMYSL A OST. HOSPODÁŘSTVÍ</t>
  </si>
  <si>
    <t>Propagace města</t>
  </si>
  <si>
    <t>Stavební úřad – posudky, prováděcí dokumentace</t>
  </si>
  <si>
    <t>PD rekonstrukce Dvořákova</t>
  </si>
  <si>
    <t>*</t>
  </si>
  <si>
    <t>Komunikace – dopravní značení</t>
  </si>
  <si>
    <t>Osadní výbor Kerhartice vč. převodu z loňska</t>
  </si>
  <si>
    <t>Rekonstrukce prostorů kolem KD</t>
  </si>
  <si>
    <t>Křižovatka u uhelných skladů (SO 01)</t>
  </si>
  <si>
    <t>Komunikace k RD Uhelná</t>
  </si>
  <si>
    <t>PD vybudování zálivů a míst pro přecházení a chodníků</t>
  </si>
  <si>
    <t>Nájmy různé</t>
  </si>
  <si>
    <t>Lávka U koček</t>
  </si>
  <si>
    <t>Výstavba chodník Děčínská II .etepa</t>
  </si>
  <si>
    <t>Rekonstrukce a výstavba chodníku ul. Žižkova</t>
  </si>
  <si>
    <t>Výstavba cyklostezky do Kamenického Šenova</t>
  </si>
  <si>
    <t>Vybudování chodníku Lipová u Jak. nám. (SO 04)</t>
  </si>
  <si>
    <t>IČ cesta na Zámecký vrch</t>
  </si>
  <si>
    <t>Parkoviště Pražská</t>
  </si>
  <si>
    <t>Akvadukt Horní Kamenice</t>
  </si>
  <si>
    <t>PD soustava domácích čističek</t>
  </si>
  <si>
    <t>3 – SLUŽBY PRO OBYVATELSTVO</t>
  </si>
  <si>
    <t>Provozní příspěvek MŠ Palackého</t>
  </si>
  <si>
    <t>PD na revitalizaci zahrady MŠ Palackého</t>
  </si>
  <si>
    <t>Provozní příspěvek MŠ Komenského</t>
  </si>
  <si>
    <t>Provozní příspěvek ZŠ TGM a gymnázium</t>
  </si>
  <si>
    <t>Úroky úvěr IROP</t>
  </si>
  <si>
    <t xml:space="preserve">Provozní příspěvek ZUŠ </t>
  </si>
  <si>
    <t>Investiční příspěvek ZUŠ – stěhování knihovny</t>
  </si>
  <si>
    <t>PD Energetické úspory ZUŠ</t>
  </si>
  <si>
    <t>Provozní příspěvek – ZŠ TGM a gymnázium na kino</t>
  </si>
  <si>
    <t>Evangelický kostel (drobné opravy a rekonstrukce)</t>
  </si>
  <si>
    <t xml:space="preserve">Místní rozhlas </t>
  </si>
  <si>
    <t>Českokamenické noviny</t>
  </si>
  <si>
    <t>Rekonstrukce knihovny (vč. bezbariérového vstupu a baru)</t>
  </si>
  <si>
    <t>KaCR kulturní akce</t>
  </si>
  <si>
    <t>Smlouva o spolupráci s církví - dar</t>
  </si>
  <si>
    <t>Smlouva o spolupráci s církví - plnění u města</t>
  </si>
  <si>
    <t>KAMEN!CE fest</t>
  </si>
  <si>
    <t>Velikonoční jarmark 2025</t>
  </si>
  <si>
    <t>Dýňobraní 2025</t>
  </si>
  <si>
    <t>Městský ples 2025</t>
  </si>
  <si>
    <t>Dveře podzimu 2025</t>
  </si>
  <si>
    <t>Společenská komise</t>
  </si>
  <si>
    <t>Podpora činnosti klubů seniorů</t>
  </si>
  <si>
    <t>Kulturní a společenské granty</t>
  </si>
  <si>
    <t>Přímá dotace – Fest Broukovec</t>
  </si>
  <si>
    <t>Hřiště za školou</t>
  </si>
  <si>
    <t>Sportovní hala</t>
  </si>
  <si>
    <t>Fotbalové hřiště (ve výši elektrické energie, bez ostatního provozu)</t>
  </si>
  <si>
    <t>Fotovoltaika fotbalové hřiště</t>
  </si>
  <si>
    <t>PD rekonstrukce fotbalového areálu</t>
  </si>
  <si>
    <t>Dotace na sport</t>
  </si>
  <si>
    <t>Přímá sportovní dotace – Peklo Severu</t>
  </si>
  <si>
    <t>Provozní příspěvek CDM</t>
  </si>
  <si>
    <t>Úroky Energetické opatření CDM</t>
  </si>
  <si>
    <t>Bytové hospodářství (výdaje ze záloh + běžná údržba)</t>
  </si>
  <si>
    <t>Rekonstrukce bytových jader (Žižkova 553, Pražská 656)</t>
  </si>
  <si>
    <t>Udržovací práce Pivovarská 8 (uvazali jsme se k tomu s přijetím dotace)</t>
  </si>
  <si>
    <t>Udržovací práce Dvořákova (Hvězda) nutné min.</t>
  </si>
  <si>
    <t>Nákup objektu Hvězda</t>
  </si>
  <si>
    <t>Fotovoltaika Lidická 197</t>
  </si>
  <si>
    <t>Úroky úvěr Skalka</t>
  </si>
  <si>
    <t>Úroky úvěr Lidická</t>
  </si>
  <si>
    <t>Nebyty</t>
  </si>
  <si>
    <t xml:space="preserve">Dálková správa kotelen </t>
  </si>
  <si>
    <t>Úroky úvěr komunitní centrum</t>
  </si>
  <si>
    <t>Úroky Přesun tepelného zdroje</t>
  </si>
  <si>
    <t>TZ – veřejné osvětlení (jen elektrická energie)</t>
  </si>
  <si>
    <t>VO Nerudova</t>
  </si>
  <si>
    <t>Pohřebné – vypravení sociálních pohřbů</t>
  </si>
  <si>
    <t>Vklad do Českokamenické majetkové s.r.o.</t>
  </si>
  <si>
    <t>Půjčka Českokamenické majetkové s.r.o.</t>
  </si>
  <si>
    <t xml:space="preserve">Městský architekt </t>
  </si>
  <si>
    <t>Odvod podílu z parkovacích automatů</t>
  </si>
  <si>
    <t>Provozní příspěvek Městské služby Česká Kamenice</t>
  </si>
  <si>
    <t>Investiční příspěvek pro Městské služby</t>
  </si>
  <si>
    <t>VPP - mzdy+pracovní oděvy</t>
  </si>
  <si>
    <t>Úroky za plošinu</t>
  </si>
  <si>
    <t>Geometrické plány + zastavující studie + oceňování posudků + pasporty revize katastru</t>
  </si>
  <si>
    <t>Monitoring ovzduší</t>
  </si>
  <si>
    <t>Svoz odpadu</t>
  </si>
  <si>
    <t>Veřejná zeleň – ORIŽP</t>
  </si>
  <si>
    <t>4 – SOCIÁLNÍ VĚCI</t>
  </si>
  <si>
    <t>Městský fond pomoci</t>
  </si>
  <si>
    <t>Provozní příspěvek pro DSPS</t>
  </si>
  <si>
    <t>Rekonstrukce NZDM</t>
  </si>
  <si>
    <t>Terénní pracovníci, dotace - projekt OPZ+</t>
  </si>
  <si>
    <t>Terénní pracovníci, spoluúčast na projektu OPZ+</t>
  </si>
  <si>
    <t>5 – OBRANA, BEZPEČNOST</t>
  </si>
  <si>
    <t>Rezerva k zajištění přípravy na kriz. opatření</t>
  </si>
  <si>
    <t>Městská policie</t>
  </si>
  <si>
    <t>Asistenti prevence kriminality, projekt OPZ+</t>
  </si>
  <si>
    <t>Asistenti prevence kriminality, spoluúčast na projektu OPZ+</t>
  </si>
  <si>
    <t>Provoz kamerového systému</t>
  </si>
  <si>
    <t>PD Nástavba nad garážemi</t>
  </si>
  <si>
    <t>Hasiči</t>
  </si>
  <si>
    <t>6 – VŠEOBECNÁ A VEŘEJNÁ SPRÁVA</t>
  </si>
  <si>
    <t xml:space="preserve">Zastupitelstvo obce </t>
  </si>
  <si>
    <t xml:space="preserve">Rekonstrukce IV. NP úřadu </t>
  </si>
  <si>
    <t>Dohody o provedení práce</t>
  </si>
  <si>
    <t>Použití sociálního fondu</t>
  </si>
  <si>
    <t>Příspěvek města Euroregionu Labe</t>
  </si>
  <si>
    <t>Služby peněžním ústavům</t>
  </si>
  <si>
    <t>Pojištění majetku</t>
  </si>
  <si>
    <t>Daň z příjmů obce</t>
  </si>
  <si>
    <t>Vratky dotací</t>
  </si>
  <si>
    <t>Osadní výbory (P. Důl, Líska, K. N. Víska, Filipov)</t>
  </si>
  <si>
    <t>Poplatky za věcná břemena</t>
  </si>
  <si>
    <t>Spoluúčast při pojistných událostech, poplatky</t>
  </si>
  <si>
    <t>Členské příspěvky</t>
  </si>
  <si>
    <t>Příspěvky na fasádu</t>
  </si>
  <si>
    <t>Dotace spolkům apod.</t>
  </si>
  <si>
    <t>Výdaje po konsolidaci:</t>
  </si>
  <si>
    <t>Převod z rozpočtu do SF</t>
  </si>
  <si>
    <t>Výdaje celkem:</t>
  </si>
  <si>
    <t>Účel</t>
  </si>
  <si>
    <t>Výše úvěru</t>
  </si>
  <si>
    <t>Měsíční splátka</t>
  </si>
  <si>
    <t>Splátky do</t>
  </si>
  <si>
    <t>Bytové domy Lidická (ČSOB)</t>
  </si>
  <si>
    <t>1,98</t>
  </si>
  <si>
    <t>Projekty IROP (UniCredit)</t>
  </si>
  <si>
    <t>4510252</t>
  </si>
  <si>
    <t>1,33</t>
  </si>
  <si>
    <t>Komunitní centrum (Česká spořitelna)</t>
  </si>
  <si>
    <t>4510250</t>
  </si>
  <si>
    <t>5,99</t>
  </si>
  <si>
    <t>Montážní plošina (Česká spořitelna)</t>
  </si>
  <si>
    <t>4510254</t>
  </si>
  <si>
    <t>0,70 + 1Mpribor</t>
  </si>
  <si>
    <t>Obytná zóna Skalka (UniCredit)</t>
  </si>
  <si>
    <t>4510253</t>
  </si>
  <si>
    <t>1,29</t>
  </si>
  <si>
    <t>Přesun tepelného zdroje (ČSOB)</t>
  </si>
  <si>
    <t>4,78</t>
  </si>
  <si>
    <t>Chodník Žižkova a Nízkopráh (ČSOB)</t>
  </si>
  <si>
    <t>první splátka ve výši 458 400,- dne 30.5.2025</t>
  </si>
  <si>
    <t>Vodovod Líska (ČSOB)</t>
  </si>
  <si>
    <t>první splátka 1.1.2027</t>
  </si>
  <si>
    <t>Energetická opatření CDM (ČSOB)</t>
  </si>
  <si>
    <t>Přímá sportovní dotace – Peklo Severu ROAD</t>
  </si>
  <si>
    <t>Protipovodňová opatření  hlásný a varovný systém</t>
  </si>
  <si>
    <t>Regulace reklamy – příspěvky podnikatelům</t>
  </si>
  <si>
    <t>MPZ – spoluúčast města</t>
  </si>
  <si>
    <t>Investiční příspěvek DSPS – střecha + vratka nájmu</t>
  </si>
  <si>
    <t>Vylepšení kamerového systému</t>
  </si>
  <si>
    <t>Nákup dronu</t>
  </si>
  <si>
    <t>Workcamp spoluúčast 2025</t>
  </si>
  <si>
    <t>Rezerva (2 % dle požadavku FV jsou cca 3,5 mil. Kč)</t>
  </si>
  <si>
    <t>Místní správa</t>
  </si>
  <si>
    <t>Energetické úspory Lidická 204</t>
  </si>
  <si>
    <t>Dotace NZÚ na Energetické úspory Lidická 204</t>
  </si>
  <si>
    <t>Napojení RD na sítě – Skalka II</t>
  </si>
  <si>
    <t>Doplatek za I. etapu restaurování Preidlovy hrobky</t>
  </si>
  <si>
    <t>Rekonstrukce úřadu  – sociální zařízení</t>
  </si>
  <si>
    <t>Dotace ModFond na fotovoltaiku Lidická 197</t>
  </si>
  <si>
    <t>Dotace ModFond na fotovoltaiku sportovní hala</t>
  </si>
  <si>
    <t>Dotace ModFond na fotovoltaiku fotbalové hřiště</t>
  </si>
  <si>
    <t>PD rekonstrukce a dostavba kina</t>
  </si>
  <si>
    <t>KaCR (kultura + TIC + knihovna + produkční dům kultury a sportovní hala)</t>
  </si>
  <si>
    <t>Fotovoltaika sportovní hala</t>
  </si>
  <si>
    <t>Energetická opatření CDM</t>
  </si>
  <si>
    <t>Vodní prvek na náměstíčko u orloje</t>
  </si>
  <si>
    <t>Dar Strabag na vodní prvek náměstíčko u orloje</t>
  </si>
  <si>
    <t>Dotace ÚK na parkoviště Pražská</t>
  </si>
  <si>
    <t>Dotace NPO na nízkoemisní automobil pro sociální služby</t>
  </si>
  <si>
    <t>Nízkoemisní automobil pro sociální služby</t>
  </si>
  <si>
    <t>Smlouva o spolupráci s církví (převod z roku 2024 - nevyčerpnaná část)</t>
  </si>
  <si>
    <t>Oprava ferraty dle požadavků hasičů</t>
  </si>
  <si>
    <t>Posilovna v hale a elektronické zámky</t>
  </si>
  <si>
    <t>Příspěvky od obcí – značení cyklostrasy do Benešova nad Ploučnicí</t>
  </si>
  <si>
    <t>Značení cyklotrasy do Benešova nad Ploučnicí</t>
  </si>
  <si>
    <t>Územní plánování změna (spoluúčast k dotaci IROP)</t>
  </si>
  <si>
    <t>Příčka ve sportovní hale</t>
  </si>
  <si>
    <t>Dětské hřiště K.N.Víska</t>
  </si>
  <si>
    <t>PD cyklostezka Kerhartice – ČK – Líska</t>
  </si>
  <si>
    <t>Sběrný dvůr (pouze náklady na likvidaci, energie)</t>
  </si>
  <si>
    <t>Správa hřbitova, příspěvky na pohřebné (80)</t>
  </si>
  <si>
    <t>Vybudování vodovodu na Lísce</t>
  </si>
  <si>
    <t>2301810000</t>
  </si>
  <si>
    <t>5220000000</t>
  </si>
  <si>
    <t>2024002600</t>
  </si>
  <si>
    <t>Zálohy za fotbalové hřiště (energie)</t>
  </si>
  <si>
    <t>org, ÚZ</t>
  </si>
  <si>
    <t>ORG</t>
  </si>
  <si>
    <t>VÝDAJE 2025</t>
  </si>
  <si>
    <t>ORJ</t>
  </si>
  <si>
    <t>Příjem z odvodu za odnětí ze zem.půdního fondu</t>
  </si>
  <si>
    <t>Příjem z poplatku za odnětí pozemku dle lesního zákona</t>
  </si>
  <si>
    <t xml:space="preserve">Příjem KACR z pronájmů </t>
  </si>
  <si>
    <t>Převod kauce za byt</t>
  </si>
  <si>
    <t>Vrácený soudní poplatek</t>
  </si>
  <si>
    <t>Sbírka na pomník Filipov</t>
  </si>
  <si>
    <t>Průtokové dotace pro PO města</t>
  </si>
  <si>
    <t>Mylná platba</t>
  </si>
  <si>
    <t>Přefakturace záloh MSČK za energie</t>
  </si>
  <si>
    <t>Lesní hospodářský plán</t>
  </si>
  <si>
    <t>Sjezd ke sportovní hale</t>
  </si>
  <si>
    <t>Chodník Huníkov</t>
  </si>
  <si>
    <t>Autobusové zastávky</t>
  </si>
  <si>
    <t>Stellplatz investice</t>
  </si>
  <si>
    <t>Kemp eletrická energie</t>
  </si>
  <si>
    <t>Kemp investice</t>
  </si>
  <si>
    <t>Průtoková dotace</t>
  </si>
  <si>
    <t>KODUS</t>
  </si>
  <si>
    <t>Obytná zóna Skalka</t>
  </si>
  <si>
    <t>Svobodná škola v DK</t>
  </si>
  <si>
    <t>Revitalizace hřbitova, voda</t>
  </si>
  <si>
    <t>Výdaje k přeúčtování</t>
  </si>
  <si>
    <t>Energetický specialista</t>
  </si>
  <si>
    <t>Cizí platby, poplatek za zápis s.r.o., ostatní výdaje, dary</t>
  </si>
  <si>
    <t>Čerpání</t>
  </si>
  <si>
    <t xml:space="preserve">Kontokorentní úvěr </t>
  </si>
  <si>
    <t>4510257</t>
  </si>
  <si>
    <t>Účet</t>
  </si>
  <si>
    <t>Úročení</t>
  </si>
  <si>
    <t xml:space="preserve">Fixace do </t>
  </si>
  <si>
    <t>Kontorkorentní úvěr</t>
  </si>
  <si>
    <t>0,03 + O/N PRIBOR</t>
  </si>
  <si>
    <t>proúčtování po čtvrtlertích</t>
  </si>
  <si>
    <t>CELKEM</t>
  </si>
  <si>
    <t>Likvidace objemného odpadu + WC</t>
  </si>
  <si>
    <t>Dar - kastrace koček</t>
  </si>
  <si>
    <t>Purina hřiště</t>
  </si>
  <si>
    <t>Nezařazené příjmy</t>
  </si>
  <si>
    <t>Průtoková dotace OP JAK pro ZŠ TGM</t>
  </si>
  <si>
    <t>Průtoková dotace pro DSPS</t>
  </si>
  <si>
    <t>Dotace MPSV na plošinu v DSPS</t>
  </si>
  <si>
    <t>Skutečnost     1 - 3 2025</t>
  </si>
  <si>
    <t>PŘÍJMY 2025</t>
  </si>
  <si>
    <t>MOST M-13</t>
  </si>
  <si>
    <t>Odstavné plochy</t>
  </si>
  <si>
    <t>Dětská skupina</t>
  </si>
  <si>
    <t>Konektivita ZŠ TGM</t>
  </si>
  <si>
    <t>FK - vypořádání energií 2023</t>
  </si>
  <si>
    <t>2024002400</t>
  </si>
  <si>
    <t>Nákup kolků + doplnění dat do technické mapy</t>
  </si>
  <si>
    <t>EPS v DSPS - investice + plošina</t>
  </si>
  <si>
    <t>Cena města +dary</t>
  </si>
  <si>
    <t>RICR III</t>
  </si>
  <si>
    <t>Psí hřiště Purina</t>
  </si>
  <si>
    <t>Elektronická úřední deska, programové vybavení</t>
  </si>
  <si>
    <t>Památník Filipov</t>
  </si>
  <si>
    <t>KD Jesle v 1.N.P.</t>
  </si>
  <si>
    <t>KODUS-Domovy pro seniory</t>
  </si>
  <si>
    <t>Nástupiště K.N.Víska</t>
  </si>
  <si>
    <t>Nástupiště Bezručova ul.</t>
  </si>
  <si>
    <t>Chodník Dukelských hrdinů</t>
  </si>
  <si>
    <t>WC park (382) + odbahnění Mlýnků (100)</t>
  </si>
  <si>
    <t>Čerpání rozpočtu 01 - 04 2025</t>
  </si>
  <si>
    <t>MOST M-17</t>
  </si>
  <si>
    <t>Místo pro přcházení Lužická</t>
  </si>
  <si>
    <t>Chodník Lužická</t>
  </si>
  <si>
    <t>Vodní prvek Nerudova ul.</t>
  </si>
  <si>
    <t>Mariánská pouť 2024</t>
  </si>
  <si>
    <t>Mariánská pouť 2025</t>
  </si>
  <si>
    <t>Hřiště na dřeváku (vratka od ČEZ)</t>
  </si>
  <si>
    <t>Nákup pozemku</t>
  </si>
  <si>
    <t>Náklady k přeúčtování na MSČK, různé, WC veřejné</t>
  </si>
  <si>
    <t>Dotace DOZP</t>
  </si>
  <si>
    <t>Doplatek za volby v roce 2024</t>
  </si>
  <si>
    <t>Přehled úvěrů k 30.4.2025</t>
  </si>
  <si>
    <t>Zůstatek k 30.04.2025</t>
  </si>
  <si>
    <t>k datu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</si>
</sst>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2" x14ac:knownFonts="1"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2"/>
      <color theme="1"/>
      <name val="Arial"/>
      <family val="2"/>
      <charset val="238"/>
    </font>
    <font>
      <sz val="10"/>
      <color rgb="FFFF0000"/>
      <name val="Arial CE"/>
      <family val="2"/>
      <charset val="238"/>
    </font>
    <font>
      <sz val="10"/>
      <color rgb="FF00B050"/>
      <name val="Arial CE"/>
      <family val="2"/>
      <charset val="238"/>
    </font>
    <font>
      <u/>
      <sz val="10"/>
      <color theme="10"/>
      <name val="Arial CE"/>
      <family val="2"/>
      <charset val="238"/>
    </font>
    <font>
      <b/>
      <sz val="10"/>
      <name val="Alegreya Sans"/>
      <charset val="238"/>
    </font>
    <font>
      <b/>
      <sz val="8"/>
      <name val="Alegreya Sans"/>
      <charset val="238"/>
    </font>
    <font>
      <b/>
      <sz val="9"/>
      <name val="Alegreya Sans"/>
      <charset val="238"/>
    </font>
    <font>
      <sz val="10"/>
      <name val="Alegreya Sans"/>
      <charset val="238"/>
    </font>
    <font>
      <sz val="10"/>
      <color indexed="12"/>
      <name val="Alegreya Sans"/>
      <charset val="238"/>
    </font>
    <font>
      <b/>
      <sz val="10"/>
      <color indexed="57"/>
      <name val="Alegreya Sans"/>
      <charset val="238"/>
    </font>
    <font>
      <b/>
      <i/>
      <sz val="10"/>
      <color indexed="57"/>
      <name val="Alegreya Sans"/>
      <charset val="238"/>
    </font>
    <font>
      <b/>
      <sz val="12"/>
      <name val="Alegreya Sans"/>
      <charset val="238"/>
    </font>
    <font>
      <b/>
      <sz val="10"/>
      <color indexed="10"/>
      <name val="Alegreya Sans"/>
      <charset val="238"/>
    </font>
    <font>
      <i/>
      <sz val="10"/>
      <name val="Alegreya Sans"/>
      <charset val="238"/>
    </font>
    <font>
      <b/>
      <i/>
      <sz val="10"/>
      <color indexed="12"/>
      <name val="Alegreya Sans"/>
      <charset val="238"/>
    </font>
    <font>
      <b/>
      <sz val="10"/>
      <color indexed="12"/>
      <name val="Alegreya Sans"/>
      <charset val="238"/>
    </font>
    <font>
      <b/>
      <i/>
      <sz val="10"/>
      <color indexed="48"/>
      <name val="Alegreya Sans"/>
      <charset val="238"/>
    </font>
    <font>
      <b/>
      <i/>
      <u/>
      <sz val="10"/>
      <color indexed="12"/>
      <name val="Alegreya Sans"/>
      <charset val="238"/>
    </font>
    <font>
      <sz val="10"/>
      <name val="Alegreya"/>
      <charset val="238"/>
    </font>
    <font>
      <b/>
      <sz val="10"/>
      <color rgb="FFFF0000"/>
      <name val="Alegreya Sans"/>
      <charset val="238"/>
    </font>
    <font>
      <b/>
      <sz val="11"/>
      <color theme="1"/>
      <name val="Alegreya Sans"/>
      <charset val="238"/>
    </font>
    <font>
      <b/>
      <i/>
      <sz val="12"/>
      <name val="Arial CE"/>
      <charset val="238"/>
    </font>
    <font>
      <sz val="10"/>
      <name val="Alegreya"/>
      <charset val="238"/>
    </font>
    <font>
      <i/>
      <sz val="10"/>
      <name val="Alegreya Sans"/>
      <charset val="238"/>
    </font>
    <font>
      <sz val="8"/>
      <color rgb="FFFF0000"/>
      <name val="Alegreya Sans"/>
      <charset val="238"/>
    </font>
    <font>
      <b/>
      <sz val="10"/>
      <color rgb="FF000000"/>
      <name val="Alegreya Sans"/>
      <charset val="238"/>
    </font>
    <font>
      <sz val="8"/>
      <name val="Alegreya Sans"/>
      <charset val="238"/>
    </font>
    <font>
      <sz val="7"/>
      <name val="Alegreya Sans"/>
      <charset val="238"/>
    </font>
    <font>
      <b/>
      <i/>
      <sz val="10"/>
      <name val="Alegreya Sans"/>
      <charset val="238"/>
    </font>
    <font>
      <b/>
      <u/>
      <sz val="10"/>
      <name val="Alegreya Sans"/>
      <charset val="238"/>
    </font>
    <font>
      <u/>
      <sz val="10"/>
      <name val="Alegreya Sans"/>
      <charset val="238"/>
    </font>
    <font>
      <b/>
      <sz val="10"/>
      <color rgb="FF0000FF"/>
      <name val="Alegreya Sans"/>
      <charset val="238"/>
    </font>
    <font>
      <sz val="4"/>
      <name val="Alegreya Sans"/>
      <charset val="238"/>
    </font>
    <font>
      <i/>
      <sz val="10"/>
      <name val="Alegreya Sans"/>
      <charset val="238"/>
    </font>
    <font>
      <b/>
      <sz val="10"/>
      <name val="Alegreya Sans"/>
      <charset val="238"/>
    </font>
    <font>
      <sz val="10"/>
      <name val="Alegreya Sans"/>
      <charset val="238"/>
    </font>
    <font>
      <sz val="10"/>
      <name val="Alegreya"/>
      <charset val="238"/>
    </font>
    <font>
      <b/>
      <sz val="10"/>
      <name val="Alegreya"/>
      <charset val="238"/>
    </font>
    <font>
      <i/>
      <sz val="10"/>
      <name val="Alegreya"/>
      <charset val="238"/>
    </font>
    <font>
      <b/>
      <sz val="12"/>
      <color theme="1"/>
      <name val="Alegreya"/>
      <charset val="238"/>
    </font>
    <font>
      <b/>
      <sz val="8"/>
      <name val="Alegreya"/>
      <charset val="238"/>
    </font>
    <font>
      <sz val="8"/>
      <name val="Alegreya"/>
      <charset val="238"/>
    </font>
    <font>
      <i/>
      <sz val="8"/>
      <name val="Alegreya Sans"/>
      <charset val="238"/>
    </font>
    <font>
      <b/>
      <sz val="12"/>
      <color theme="1"/>
      <name val="Alegreya Sans"/>
      <charset val="238"/>
    </font>
    <font>
      <b/>
      <i/>
      <sz val="11"/>
      <name val="Alegreya Sans"/>
      <charset val="238"/>
    </font>
    <font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6BE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double">
        <color indexed="64"/>
      </right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double">
        <color rgb="FF000000"/>
      </bottom>
      <diagonal/>
    </border>
    <border>
      <left/>
      <right style="medium">
        <color indexed="64"/>
      </right>
      <top style="thin">
        <color indexed="8"/>
      </top>
      <bottom style="double">
        <color rgb="FF000000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rgb="FF000000"/>
      </left>
      <right/>
      <top style="thin">
        <color indexed="8"/>
      </top>
      <bottom/>
      <diagonal/>
    </border>
    <border>
      <left style="double">
        <color rgb="FF000000"/>
      </left>
      <right/>
      <top style="thin">
        <color indexed="8"/>
      </top>
      <bottom style="thin">
        <color indexed="8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000000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 style="thin">
        <color indexed="8"/>
      </bottom>
      <diagonal/>
    </border>
    <border>
      <left/>
      <right style="medium">
        <color indexed="64"/>
      </right>
      <top style="double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480">
    <xf numFmtId="0" fontId="0" fillId="0" borderId="0" xfId="0"/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49" fontId="0" fillId="0" borderId="0" xfId="0" applyNumberFormat="1"/>
    <xf numFmtId="0" fontId="5" fillId="0" borderId="0" xfId="0" applyFont="1"/>
    <xf numFmtId="3" fontId="4" fillId="0" borderId="0" xfId="0" applyNumberFormat="1" applyFont="1"/>
    <xf numFmtId="4" fontId="0" fillId="0" borderId="29" xfId="0" applyNumberFormat="1" applyBorder="1"/>
    <xf numFmtId="14" fontId="0" fillId="0" borderId="31" xfId="0" applyNumberFormat="1" applyBorder="1"/>
    <xf numFmtId="49" fontId="0" fillId="0" borderId="31" xfId="0" applyNumberFormat="1" applyBorder="1"/>
    <xf numFmtId="4" fontId="0" fillId="0" borderId="31" xfId="0" applyNumberFormat="1" applyBorder="1"/>
    <xf numFmtId="4" fontId="0" fillId="0" borderId="0" xfId="0" applyNumberFormat="1"/>
    <xf numFmtId="14" fontId="0" fillId="0" borderId="31" xfId="0" applyNumberFormat="1" applyBorder="1" applyAlignment="1">
      <alignment horizontal="right"/>
    </xf>
    <xf numFmtId="0" fontId="13" fillId="0" borderId="0" xfId="0" applyFont="1"/>
    <xf numFmtId="0" fontId="24" fillId="0" borderId="0" xfId="0" applyFont="1"/>
    <xf numFmtId="0" fontId="0" fillId="0" borderId="31" xfId="0" applyBorder="1"/>
    <xf numFmtId="0" fontId="0" fillId="0" borderId="31" xfId="0" applyBorder="1" applyAlignment="1">
      <alignment horizontal="left"/>
    </xf>
    <xf numFmtId="4" fontId="0" fillId="0" borderId="46" xfId="0" applyNumberFormat="1" applyBorder="1"/>
    <xf numFmtId="4" fontId="0" fillId="0" borderId="31" xfId="0" applyNumberFormat="1" applyBorder="1" applyAlignment="1">
      <alignment horizontal="left"/>
    </xf>
    <xf numFmtId="0" fontId="28" fillId="0" borderId="0" xfId="0" applyFont="1"/>
    <xf numFmtId="4" fontId="3" fillId="0" borderId="31" xfId="0" applyNumberFormat="1" applyFont="1" applyBorder="1"/>
    <xf numFmtId="3" fontId="1" fillId="0" borderId="0" xfId="1" applyNumberFormat="1" applyFont="1" applyFill="1" applyBorder="1"/>
    <xf numFmtId="0" fontId="10" fillId="8" borderId="25" xfId="4" applyNumberFormat="1" applyFont="1" applyFill="1" applyBorder="1" applyAlignment="1">
      <alignment vertical="center" shrinkToFit="1"/>
    </xf>
    <xf numFmtId="0" fontId="21" fillId="8" borderId="25" xfId="4" applyNumberFormat="1" applyFont="1" applyFill="1" applyBorder="1" applyAlignment="1">
      <alignment vertical="center" shrinkToFit="1"/>
    </xf>
    <xf numFmtId="0" fontId="10" fillId="0" borderId="71" xfId="0" applyFont="1" applyBorder="1" applyAlignment="1">
      <alignment vertical="center"/>
    </xf>
    <xf numFmtId="0" fontId="10" fillId="0" borderId="7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8" borderId="5" xfId="4" applyNumberFormat="1" applyFont="1" applyFill="1" applyBorder="1" applyAlignment="1">
      <alignment horizontal="center" vertical="center" shrinkToFit="1"/>
    </xf>
    <xf numFmtId="0" fontId="10" fillId="8" borderId="5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8" borderId="1" xfId="4" applyNumberFormat="1" applyFont="1" applyFill="1" applyBorder="1" applyAlignment="1">
      <alignment horizontal="center" vertical="center" shrinkToFit="1"/>
    </xf>
    <xf numFmtId="0" fontId="11" fillId="8" borderId="1" xfId="1" applyNumberFormat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4" applyNumberFormat="1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1" fillId="0" borderId="71" xfId="4" applyNumberFormat="1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10" fillId="0" borderId="50" xfId="0" applyFont="1" applyBorder="1" applyAlignment="1">
      <alignment vertical="center" shrinkToFit="1"/>
    </xf>
    <xf numFmtId="0" fontId="13" fillId="0" borderId="50" xfId="0" applyFont="1" applyBorder="1" applyAlignment="1">
      <alignment vertical="center" shrinkToFit="1"/>
    </xf>
    <xf numFmtId="0" fontId="18" fillId="0" borderId="50" xfId="0" applyFont="1" applyBorder="1" applyAlignment="1">
      <alignment horizontal="center" vertical="center" shrinkToFit="1"/>
    </xf>
    <xf numFmtId="0" fontId="13" fillId="0" borderId="56" xfId="0" applyFont="1" applyBorder="1" applyAlignment="1">
      <alignment vertical="center" shrinkToFit="1"/>
    </xf>
    <xf numFmtId="0" fontId="31" fillId="0" borderId="50" xfId="0" applyFont="1" applyBorder="1" applyAlignment="1">
      <alignment vertical="center" shrinkToFit="1"/>
    </xf>
    <xf numFmtId="0" fontId="13" fillId="0" borderId="58" xfId="0" applyFont="1" applyBorder="1" applyAlignment="1">
      <alignment vertical="center" shrinkToFit="1"/>
    </xf>
    <xf numFmtId="0" fontId="13" fillId="0" borderId="59" xfId="0" applyFont="1" applyBorder="1" applyAlignment="1">
      <alignment vertical="center" shrinkToFit="1"/>
    </xf>
    <xf numFmtId="0" fontId="31" fillId="0" borderId="52" xfId="0" applyFont="1" applyBorder="1" applyAlignment="1">
      <alignment vertical="center" shrinkToFit="1"/>
    </xf>
    <xf numFmtId="0" fontId="13" fillId="0" borderId="71" xfId="0" applyFont="1" applyBorder="1" applyAlignment="1">
      <alignment vertical="center" shrinkToFit="1"/>
    </xf>
    <xf numFmtId="0" fontId="13" fillId="0" borderId="72" xfId="0" applyFont="1" applyBorder="1" applyAlignment="1">
      <alignment vertical="center" shrinkToFit="1"/>
    </xf>
    <xf numFmtId="0" fontId="10" fillId="0" borderId="60" xfId="4" applyNumberFormat="1" applyFont="1" applyBorder="1" applyAlignment="1">
      <alignment vertical="center" shrinkToFit="1"/>
    </xf>
    <xf numFmtId="0" fontId="10" fillId="0" borderId="60" xfId="0" applyFont="1" applyBorder="1" applyAlignment="1">
      <alignment vertical="center" shrinkToFit="1"/>
    </xf>
    <xf numFmtId="0" fontId="20" fillId="0" borderId="71" xfId="0" applyFont="1" applyBorder="1" applyAlignment="1">
      <alignment horizontal="left" vertical="center" shrinkToFit="1"/>
    </xf>
    <xf numFmtId="0" fontId="13" fillId="0" borderId="52" xfId="0" applyFont="1" applyBorder="1" applyAlignment="1">
      <alignment vertical="center" shrinkToFit="1"/>
    </xf>
    <xf numFmtId="0" fontId="14" fillId="0" borderId="0" xfId="4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9" fillId="0" borderId="52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71" xfId="4" applyNumberFormat="1" applyFont="1" applyBorder="1" applyAlignment="1">
      <alignment vertical="center" shrinkToFit="1"/>
    </xf>
    <xf numFmtId="0" fontId="14" fillId="0" borderId="71" xfId="0" applyFont="1" applyBorder="1" applyAlignment="1">
      <alignment vertical="center" shrinkToFit="1"/>
    </xf>
    <xf numFmtId="0" fontId="19" fillId="0" borderId="71" xfId="0" applyFont="1" applyBorder="1" applyAlignment="1">
      <alignment vertical="center" shrinkToFit="1"/>
    </xf>
    <xf numFmtId="0" fontId="10" fillId="0" borderId="71" xfId="0" applyFont="1" applyBorder="1" applyAlignment="1">
      <alignment vertical="center" shrinkToFit="1"/>
    </xf>
    <xf numFmtId="0" fontId="13" fillId="4" borderId="50" xfId="0" applyFont="1" applyFill="1" applyBorder="1" applyAlignment="1">
      <alignment vertical="center" shrinkToFit="1"/>
    </xf>
    <xf numFmtId="0" fontId="13" fillId="4" borderId="56" xfId="0" applyFont="1" applyFill="1" applyBorder="1" applyAlignment="1">
      <alignment vertical="center" shrinkToFit="1"/>
    </xf>
    <xf numFmtId="0" fontId="13" fillId="0" borderId="57" xfId="0" applyFont="1" applyBorder="1" applyAlignment="1">
      <alignment vertical="center" shrinkToFit="1"/>
    </xf>
    <xf numFmtId="0" fontId="10" fillId="0" borderId="52" xfId="0" applyFont="1" applyBorder="1" applyAlignment="1">
      <alignment vertical="center" shrinkToFit="1"/>
    </xf>
    <xf numFmtId="0" fontId="13" fillId="0" borderId="61" xfId="0" applyFont="1" applyBorder="1" applyAlignment="1">
      <alignment vertical="center" shrinkToFit="1"/>
    </xf>
    <xf numFmtId="0" fontId="13" fillId="0" borderId="62" xfId="0" applyFont="1" applyBorder="1" applyAlignment="1">
      <alignment vertical="center" shrinkToFit="1"/>
    </xf>
    <xf numFmtId="0" fontId="10" fillId="0" borderId="63" xfId="0" applyFont="1" applyBorder="1" applyAlignment="1">
      <alignment vertical="center" shrinkToFit="1"/>
    </xf>
    <xf numFmtId="0" fontId="19" fillId="0" borderId="61" xfId="0" applyFont="1" applyBorder="1" applyAlignment="1">
      <alignment vertical="center" shrinkToFit="1"/>
    </xf>
    <xf numFmtId="0" fontId="21" fillId="0" borderId="71" xfId="0" applyFont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0" fontId="21" fillId="0" borderId="0" xfId="4" applyNumberFormat="1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14" fillId="0" borderId="0" xfId="4" applyNumberFormat="1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0" fillId="0" borderId="71" xfId="4" applyNumberFormat="1" applyFont="1" applyBorder="1" applyAlignment="1">
      <alignment vertical="center" shrinkToFit="1"/>
    </xf>
    <xf numFmtId="0" fontId="10" fillId="0" borderId="0" xfId="4" applyNumberFormat="1" applyFont="1" applyAlignment="1">
      <alignment horizontal="right" vertical="center" shrinkToFit="1"/>
    </xf>
    <xf numFmtId="0" fontId="10" fillId="0" borderId="0" xfId="0" applyFont="1" applyAlignment="1">
      <alignment horizontal="right" vertical="center" shrinkToFit="1"/>
    </xf>
    <xf numFmtId="0" fontId="13" fillId="0" borderId="64" xfId="0" applyFont="1" applyBorder="1" applyAlignment="1">
      <alignment vertical="center" shrinkToFit="1"/>
    </xf>
    <xf numFmtId="0" fontId="19" fillId="0" borderId="50" xfId="0" applyFont="1" applyBorder="1" applyAlignment="1">
      <alignment vertical="center" shrinkToFit="1"/>
    </xf>
    <xf numFmtId="1" fontId="0" fillId="0" borderId="0" xfId="0" applyNumberFormat="1" applyAlignment="1">
      <alignment vertical="center"/>
    </xf>
    <xf numFmtId="0" fontId="13" fillId="0" borderId="65" xfId="0" applyFont="1" applyBorder="1" applyAlignment="1">
      <alignment vertical="center" shrinkToFit="1"/>
    </xf>
    <xf numFmtId="0" fontId="13" fillId="0" borderId="66" xfId="0" applyFont="1" applyBorder="1" applyAlignment="1">
      <alignment vertical="center" shrinkToFit="1"/>
    </xf>
    <xf numFmtId="0" fontId="10" fillId="0" borderId="65" xfId="0" applyFont="1" applyBorder="1" applyAlignment="1">
      <alignment vertical="center" shrinkToFit="1"/>
    </xf>
    <xf numFmtId="0" fontId="19" fillId="0" borderId="65" xfId="0" applyFont="1" applyBorder="1" applyAlignment="1">
      <alignment vertical="center" shrinkToFit="1"/>
    </xf>
    <xf numFmtId="0" fontId="13" fillId="0" borderId="34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9" fillId="0" borderId="34" xfId="0" applyFont="1" applyBorder="1" applyAlignment="1">
      <alignment vertical="center" shrinkToFit="1"/>
    </xf>
    <xf numFmtId="0" fontId="13" fillId="0" borderId="16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9" fillId="0" borderId="16" xfId="0" applyFont="1" applyBorder="1" applyAlignment="1">
      <alignment vertical="center" shrinkToFit="1"/>
    </xf>
    <xf numFmtId="0" fontId="13" fillId="0" borderId="70" xfId="0" applyFont="1" applyBorder="1" applyAlignment="1">
      <alignment vertical="center" shrinkToFit="1"/>
    </xf>
    <xf numFmtId="0" fontId="13" fillId="0" borderId="68" xfId="0" applyFont="1" applyBorder="1" applyAlignment="1">
      <alignment vertical="center" shrinkToFit="1"/>
    </xf>
    <xf numFmtId="0" fontId="10" fillId="0" borderId="70" xfId="0" applyFont="1" applyBorder="1" applyAlignment="1">
      <alignment vertical="center" shrinkToFit="1"/>
    </xf>
    <xf numFmtId="0" fontId="13" fillId="0" borderId="48" xfId="0" applyFont="1" applyBorder="1" applyAlignment="1">
      <alignment vertical="center" shrinkToFit="1"/>
    </xf>
    <xf numFmtId="0" fontId="13" fillId="0" borderId="49" xfId="0" applyFont="1" applyBorder="1" applyAlignment="1">
      <alignment vertical="center" shrinkToFit="1"/>
    </xf>
    <xf numFmtId="0" fontId="10" fillId="0" borderId="48" xfId="0" applyFont="1" applyBorder="1" applyAlignment="1">
      <alignment vertical="center" shrinkToFit="1"/>
    </xf>
    <xf numFmtId="0" fontId="19" fillId="0" borderId="48" xfId="0" applyFont="1" applyBorder="1" applyAlignment="1">
      <alignment vertical="center" shrinkToFit="1"/>
    </xf>
    <xf numFmtId="0" fontId="21" fillId="0" borderId="52" xfId="4" applyNumberFormat="1" applyFont="1" applyBorder="1" applyAlignment="1">
      <alignment vertical="center" shrinkToFit="1"/>
    </xf>
    <xf numFmtId="0" fontId="21" fillId="0" borderId="52" xfId="0" applyFont="1" applyBorder="1" applyAlignment="1">
      <alignment vertical="center" shrinkToFit="1"/>
    </xf>
    <xf numFmtId="0" fontId="20" fillId="0" borderId="52" xfId="0" applyFont="1" applyBorder="1" applyAlignment="1">
      <alignment horizontal="left" vertical="center" shrinkToFit="1"/>
    </xf>
    <xf numFmtId="0" fontId="20" fillId="0" borderId="43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4" applyNumberFormat="1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10" fillId="0" borderId="61" xfId="0" applyFont="1" applyBorder="1" applyAlignment="1">
      <alignment vertical="center" shrinkToFit="1"/>
    </xf>
    <xf numFmtId="0" fontId="10" fillId="0" borderId="63" xfId="4" applyNumberFormat="1" applyFont="1" applyBorder="1" applyAlignment="1">
      <alignment vertical="center" shrinkToFit="1"/>
    </xf>
    <xf numFmtId="0" fontId="15" fillId="0" borderId="52" xfId="4" applyNumberFormat="1" applyFont="1" applyBorder="1" applyAlignment="1">
      <alignment vertical="center" shrinkToFit="1"/>
    </xf>
    <xf numFmtId="0" fontId="15" fillId="0" borderId="52" xfId="0" applyFont="1" applyBorder="1" applyAlignment="1">
      <alignment vertical="center" shrinkToFit="1"/>
    </xf>
    <xf numFmtId="0" fontId="16" fillId="0" borderId="52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0" fillId="0" borderId="0" xfId="4" applyNumberFormat="1" applyFont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9" fillId="0" borderId="11" xfId="0" applyFont="1" applyBorder="1" applyAlignment="1">
      <alignment vertical="center" shrinkToFit="1"/>
    </xf>
    <xf numFmtId="0" fontId="20" fillId="0" borderId="47" xfId="0" applyFont="1" applyBorder="1" applyAlignment="1">
      <alignment horizontal="left" vertical="center" shrinkToFit="1"/>
    </xf>
    <xf numFmtId="0" fontId="29" fillId="3" borderId="50" xfId="0" applyFont="1" applyFill="1" applyBorder="1" applyAlignment="1">
      <alignment vertical="center" shrinkToFit="1"/>
    </xf>
    <xf numFmtId="0" fontId="19" fillId="3" borderId="50" xfId="0" applyFont="1" applyFill="1" applyBorder="1" applyAlignment="1">
      <alignment vertical="center" shrinkToFit="1"/>
    </xf>
    <xf numFmtId="0" fontId="19" fillId="4" borderId="50" xfId="0" applyFont="1" applyFill="1" applyBorder="1" applyAlignment="1">
      <alignment vertical="center" shrinkToFit="1"/>
    </xf>
    <xf numFmtId="0" fontId="19" fillId="3" borderId="52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22" fillId="0" borderId="71" xfId="0" applyFont="1" applyBorder="1" applyAlignment="1">
      <alignment horizontal="left" vertical="center" shrinkToFit="1"/>
    </xf>
    <xf numFmtId="164" fontId="10" fillId="0" borderId="38" xfId="4" applyNumberFormat="1" applyFont="1" applyBorder="1" applyAlignment="1">
      <alignment vertical="center"/>
    </xf>
    <xf numFmtId="164" fontId="37" fillId="0" borderId="77" xfId="4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4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0" fontId="13" fillId="0" borderId="70" xfId="0" applyFont="1" applyBorder="1" applyAlignment="1">
      <alignment horizontal="center" vertical="center"/>
    </xf>
    <xf numFmtId="0" fontId="10" fillId="0" borderId="70" xfId="0" applyFont="1" applyBorder="1" applyAlignment="1">
      <alignment horizontal="left" vertical="center"/>
    </xf>
    <xf numFmtId="164" fontId="13" fillId="0" borderId="70" xfId="4" applyNumberFormat="1" applyFont="1" applyBorder="1" applyAlignment="1">
      <alignment vertical="center"/>
    </xf>
    <xf numFmtId="1" fontId="13" fillId="0" borderId="70" xfId="0" applyNumberFormat="1" applyFont="1" applyBorder="1" applyAlignment="1">
      <alignment vertical="center"/>
    </xf>
    <xf numFmtId="0" fontId="13" fillId="0" borderId="70" xfId="0" applyFont="1" applyBorder="1" applyAlignment="1">
      <alignment vertical="center"/>
    </xf>
    <xf numFmtId="0" fontId="10" fillId="0" borderId="4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164" fontId="10" fillId="0" borderId="36" xfId="4" applyNumberFormat="1" applyFont="1" applyBorder="1" applyAlignment="1">
      <alignment vertical="center"/>
    </xf>
    <xf numFmtId="164" fontId="25" fillId="0" borderId="36" xfId="4" applyNumberFormat="1" applyFont="1" applyFill="1" applyBorder="1" applyAlignment="1">
      <alignment vertical="center"/>
    </xf>
    <xf numFmtId="1" fontId="10" fillId="0" borderId="48" xfId="1" applyNumberFormat="1" applyFont="1" applyBorder="1" applyAlignment="1">
      <alignment vertical="center"/>
    </xf>
    <xf numFmtId="1" fontId="10" fillId="0" borderId="55" xfId="1" applyNumberFormat="1" applyFont="1" applyFill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64" fontId="10" fillId="0" borderId="67" xfId="4" applyNumberFormat="1" applyFont="1" applyBorder="1" applyAlignment="1">
      <alignment vertical="center"/>
    </xf>
    <xf numFmtId="1" fontId="10" fillId="0" borderId="33" xfId="1" applyNumberFormat="1" applyFont="1" applyBorder="1" applyAlignment="1">
      <alignment vertical="center"/>
    </xf>
    <xf numFmtId="1" fontId="10" fillId="0" borderId="0" xfId="1" applyNumberFormat="1" applyFont="1" applyFill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164" fontId="10" fillId="0" borderId="73" xfId="4" applyNumberFormat="1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64" fontId="13" fillId="0" borderId="0" xfId="4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70" xfId="0" applyFont="1" applyBorder="1" applyAlignment="1">
      <alignment horizontal="center" vertical="center"/>
    </xf>
    <xf numFmtId="0" fontId="19" fillId="0" borderId="70" xfId="0" applyFont="1" applyBorder="1" applyAlignment="1">
      <alignment vertical="center"/>
    </xf>
    <xf numFmtId="1" fontId="13" fillId="0" borderId="48" xfId="0" applyNumberFormat="1" applyFont="1" applyBorder="1" applyAlignment="1">
      <alignment horizontal="center" vertical="center"/>
    </xf>
    <xf numFmtId="1" fontId="10" fillId="5" borderId="48" xfId="1" applyNumberFormat="1" applyFont="1" applyFill="1" applyBorder="1" applyAlignment="1">
      <alignment vertical="center"/>
    </xf>
    <xf numFmtId="1" fontId="10" fillId="0" borderId="48" xfId="1" applyNumberFormat="1" applyFont="1" applyFill="1" applyBorder="1" applyAlignment="1">
      <alignment vertical="center"/>
    </xf>
    <xf numFmtId="1" fontId="10" fillId="8" borderId="48" xfId="1" applyNumberFormat="1" applyFont="1" applyFill="1" applyBorder="1" applyAlignment="1">
      <alignment vertical="center"/>
    </xf>
    <xf numFmtId="0" fontId="19" fillId="8" borderId="48" xfId="0" applyFont="1" applyFill="1" applyBorder="1" applyAlignment="1">
      <alignment vertical="center"/>
    </xf>
    <xf numFmtId="1" fontId="32" fillId="0" borderId="0" xfId="0" applyNumberFormat="1" applyFont="1" applyAlignment="1">
      <alignment vertical="center"/>
    </xf>
    <xf numFmtId="1" fontId="13" fillId="0" borderId="70" xfId="0" applyNumberFormat="1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1" fontId="10" fillId="8" borderId="70" xfId="1" applyNumberFormat="1" applyFont="1" applyFill="1" applyBorder="1" applyAlignment="1">
      <alignment vertical="center"/>
    </xf>
    <xf numFmtId="1" fontId="10" fillId="0" borderId="70" xfId="1" applyNumberFormat="1" applyFont="1" applyFill="1" applyBorder="1" applyAlignment="1">
      <alignment vertical="center"/>
    </xf>
    <xf numFmtId="0" fontId="19" fillId="8" borderId="70" xfId="0" applyFont="1" applyFill="1" applyBorder="1" applyAlignment="1">
      <alignment vertical="center"/>
    </xf>
    <xf numFmtId="0" fontId="10" fillId="0" borderId="55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1" fontId="13" fillId="0" borderId="55" xfId="0" applyNumberFormat="1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1" fontId="10" fillId="8" borderId="55" xfId="1" applyNumberFormat="1" applyFont="1" applyFill="1" applyBorder="1" applyAlignment="1">
      <alignment vertical="center"/>
    </xf>
    <xf numFmtId="0" fontId="19" fillId="8" borderId="55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1" fontId="10" fillId="0" borderId="55" xfId="1" applyNumberFormat="1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10" fillId="0" borderId="4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164" fontId="10" fillId="0" borderId="74" xfId="4" applyNumberFormat="1" applyFont="1" applyBorder="1" applyAlignment="1">
      <alignment vertical="center"/>
    </xf>
    <xf numFmtId="1" fontId="10" fillId="0" borderId="41" xfId="1" applyNumberFormat="1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9" fontId="10" fillId="0" borderId="70" xfId="0" applyNumberFormat="1" applyFont="1" applyBorder="1" applyAlignment="1">
      <alignment horizontal="center" vertical="center"/>
    </xf>
    <xf numFmtId="1" fontId="10" fillId="0" borderId="70" xfId="1" applyNumberFormat="1" applyFont="1" applyBorder="1" applyAlignment="1">
      <alignment vertical="center"/>
    </xf>
    <xf numFmtId="0" fontId="10" fillId="2" borderId="48" xfId="0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1" fontId="13" fillId="2" borderId="48" xfId="0" applyNumberFormat="1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49" fontId="33" fillId="2" borderId="48" xfId="0" applyNumberFormat="1" applyFont="1" applyFill="1" applyBorder="1" applyAlignment="1">
      <alignment horizontal="center" vertical="center"/>
    </xf>
    <xf numFmtId="1" fontId="13" fillId="7" borderId="48" xfId="0" applyNumberFormat="1" applyFont="1" applyFill="1" applyBorder="1" applyAlignment="1">
      <alignment horizontal="center" vertical="center"/>
    </xf>
    <xf numFmtId="1" fontId="10" fillId="0" borderId="0" xfId="1" applyNumberFormat="1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1" fontId="30" fillId="0" borderId="0" xfId="0" applyNumberFormat="1" applyFont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1" fontId="13" fillId="0" borderId="34" xfId="0" applyNumberFormat="1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vertical="center"/>
    </xf>
    <xf numFmtId="3" fontId="10" fillId="0" borderId="48" xfId="0" applyNumberFormat="1" applyFont="1" applyBorder="1" applyAlignment="1">
      <alignment horizontal="center" vertical="center"/>
    </xf>
    <xf numFmtId="164" fontId="10" fillId="0" borderId="73" xfId="4" applyNumberFormat="1" applyFont="1" applyBorder="1" applyAlignment="1" applyProtection="1">
      <alignment vertical="center"/>
      <protection locked="0"/>
    </xf>
    <xf numFmtId="164" fontId="10" fillId="0" borderId="74" xfId="4" applyNumberFormat="1" applyFont="1" applyBorder="1" applyAlignment="1" applyProtection="1">
      <alignment vertical="center"/>
      <protection locked="0"/>
    </xf>
    <xf numFmtId="0" fontId="10" fillId="0" borderId="14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49" fontId="13" fillId="0" borderId="48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55" xfId="0" applyNumberFormat="1" applyFont="1" applyBorder="1" applyAlignment="1">
      <alignment horizontal="center" vertical="center"/>
    </xf>
    <xf numFmtId="3" fontId="10" fillId="0" borderId="70" xfId="1" applyNumberFormat="1" applyFont="1" applyFill="1" applyBorder="1" applyAlignment="1">
      <alignment vertical="center"/>
    </xf>
    <xf numFmtId="1" fontId="32" fillId="0" borderId="48" xfId="0" applyNumberFormat="1" applyFont="1" applyBorder="1" applyAlignment="1">
      <alignment horizontal="center" vertical="center"/>
    </xf>
    <xf numFmtId="0" fontId="19" fillId="5" borderId="48" xfId="0" applyFont="1" applyFill="1" applyBorder="1" applyAlignment="1">
      <alignment vertical="center"/>
    </xf>
    <xf numFmtId="1" fontId="10" fillId="6" borderId="48" xfId="1" applyNumberFormat="1" applyFont="1" applyFill="1" applyBorder="1" applyAlignment="1">
      <alignment vertical="center"/>
    </xf>
    <xf numFmtId="0" fontId="19" fillId="6" borderId="48" xfId="0" applyFont="1" applyFill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164" fontId="13" fillId="0" borderId="28" xfId="4" applyNumberFormat="1" applyFont="1" applyBorder="1" applyAlignment="1">
      <alignment vertical="center"/>
    </xf>
    <xf numFmtId="0" fontId="34" fillId="0" borderId="43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1" fontId="10" fillId="0" borderId="67" xfId="1" applyNumberFormat="1" applyFont="1" applyBorder="1" applyAlignment="1">
      <alignment vertical="center"/>
    </xf>
    <xf numFmtId="164" fontId="10" fillId="0" borderId="41" xfId="4" applyNumberFormat="1" applyFont="1" applyFill="1" applyBorder="1" applyAlignment="1">
      <alignment vertical="center"/>
    </xf>
    <xf numFmtId="1" fontId="10" fillId="0" borderId="73" xfId="1" applyNumberFormat="1" applyFont="1" applyBorder="1" applyAlignment="1">
      <alignment vertical="center"/>
    </xf>
    <xf numFmtId="164" fontId="10" fillId="0" borderId="0" xfId="4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1" fontId="10" fillId="0" borderId="74" xfId="1" applyNumberFormat="1" applyFont="1" applyBorder="1" applyAlignment="1">
      <alignment vertical="center"/>
    </xf>
    <xf numFmtId="1" fontId="10" fillId="5" borderId="36" xfId="1" applyNumberFormat="1" applyFont="1" applyFill="1" applyBorder="1" applyAlignment="1">
      <alignment vertical="center"/>
    </xf>
    <xf numFmtId="1" fontId="10" fillId="0" borderId="13" xfId="1" applyNumberFormat="1" applyFont="1" applyFill="1" applyBorder="1" applyAlignment="1">
      <alignment vertical="center"/>
    </xf>
    <xf numFmtId="9" fontId="10" fillId="0" borderId="36" xfId="1" applyFont="1" applyFill="1" applyBorder="1" applyAlignment="1">
      <alignment vertical="center"/>
    </xf>
    <xf numFmtId="1" fontId="10" fillId="0" borderId="13" xfId="1" applyNumberFormat="1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3" fillId="0" borderId="8" xfId="0" applyFont="1" applyBorder="1" applyAlignment="1">
      <alignment vertical="center" shrinkToFit="1"/>
    </xf>
    <xf numFmtId="9" fontId="10" fillId="0" borderId="88" xfId="1" applyFont="1" applyFill="1" applyBorder="1" applyAlignment="1">
      <alignment vertical="center" shrinkToFit="1"/>
    </xf>
    <xf numFmtId="0" fontId="39" fillId="0" borderId="48" xfId="0" applyFont="1" applyBorder="1" applyAlignment="1">
      <alignment vertical="center"/>
    </xf>
    <xf numFmtId="0" fontId="19" fillId="0" borderId="91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39" fillId="0" borderId="50" xfId="0" applyFont="1" applyBorder="1" applyAlignment="1">
      <alignment vertical="center" shrinkToFit="1"/>
    </xf>
    <xf numFmtId="164" fontId="40" fillId="0" borderId="37" xfId="4" applyNumberFormat="1" applyFont="1" applyFill="1" applyBorder="1" applyAlignment="1">
      <alignment vertical="center"/>
    </xf>
    <xf numFmtId="0" fontId="42" fillId="0" borderId="71" xfId="0" applyFont="1" applyBorder="1" applyAlignment="1">
      <alignment vertical="center" shrinkToFit="1"/>
    </xf>
    <xf numFmtId="0" fontId="42" fillId="0" borderId="50" xfId="0" applyFont="1" applyBorder="1" applyAlignment="1">
      <alignment vertical="center" shrinkToFit="1"/>
    </xf>
    <xf numFmtId="0" fontId="42" fillId="4" borderId="50" xfId="0" applyFont="1" applyFill="1" applyBorder="1" applyAlignment="1">
      <alignment vertical="center" shrinkToFit="1"/>
    </xf>
    <xf numFmtId="0" fontId="43" fillId="4" borderId="50" xfId="0" applyFont="1" applyFill="1" applyBorder="1" applyAlignment="1">
      <alignment vertical="center" shrinkToFit="1"/>
    </xf>
    <xf numFmtId="0" fontId="42" fillId="0" borderId="52" xfId="0" applyFont="1" applyBorder="1" applyAlignment="1">
      <alignment vertical="center" shrinkToFit="1"/>
    </xf>
    <xf numFmtId="0" fontId="42" fillId="0" borderId="61" xfId="0" applyFont="1" applyBorder="1" applyAlignment="1">
      <alignment vertical="center" shrinkToFit="1"/>
    </xf>
    <xf numFmtId="1" fontId="41" fillId="0" borderId="48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shrinkToFit="1"/>
    </xf>
    <xf numFmtId="1" fontId="10" fillId="0" borderId="36" xfId="1" applyNumberFormat="1" applyFont="1" applyFill="1" applyBorder="1" applyAlignment="1">
      <alignment vertical="center"/>
    </xf>
    <xf numFmtId="1" fontId="10" fillId="8" borderId="36" xfId="1" applyNumberFormat="1" applyFont="1" applyFill="1" applyBorder="1" applyAlignment="1">
      <alignment vertical="center"/>
    </xf>
    <xf numFmtId="1" fontId="10" fillId="0" borderId="67" xfId="1" applyNumberFormat="1" applyFont="1" applyFill="1" applyBorder="1" applyAlignment="1">
      <alignment vertical="center"/>
    </xf>
    <xf numFmtId="1" fontId="10" fillId="8" borderId="67" xfId="1" applyNumberFormat="1" applyFont="1" applyFill="1" applyBorder="1" applyAlignment="1">
      <alignment vertical="center"/>
    </xf>
    <xf numFmtId="1" fontId="10" fillId="0" borderId="86" xfId="1" applyNumberFormat="1" applyFont="1" applyFill="1" applyBorder="1" applyAlignment="1">
      <alignment vertical="center"/>
    </xf>
    <xf numFmtId="1" fontId="10" fillId="6" borderId="36" xfId="1" applyNumberFormat="1" applyFont="1" applyFill="1" applyBorder="1" applyAlignment="1">
      <alignment vertical="center"/>
    </xf>
    <xf numFmtId="0" fontId="10" fillId="0" borderId="88" xfId="0" applyFont="1" applyBorder="1" applyAlignment="1">
      <alignment vertical="center" shrinkToFit="1"/>
    </xf>
    <xf numFmtId="0" fontId="10" fillId="0" borderId="78" xfId="0" applyFont="1" applyBorder="1" applyAlignment="1">
      <alignment vertical="center" shrinkToFit="1"/>
    </xf>
    <xf numFmtId="0" fontId="10" fillId="0" borderId="89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79" xfId="0" applyFont="1" applyBorder="1" applyAlignment="1">
      <alignment vertical="center" shrinkToFit="1"/>
    </xf>
    <xf numFmtId="0" fontId="10" fillId="0" borderId="90" xfId="0" applyFont="1" applyBorder="1" applyAlignment="1">
      <alignment vertical="center" shrinkToFit="1"/>
    </xf>
    <xf numFmtId="0" fontId="10" fillId="0" borderId="81" xfId="0" applyFont="1" applyBorder="1" applyAlignment="1">
      <alignment vertical="center" shrinkToFit="1"/>
    </xf>
    <xf numFmtId="0" fontId="10" fillId="0" borderId="80" xfId="0" applyFont="1" applyBorder="1" applyAlignment="1">
      <alignment vertical="center" shrinkToFit="1"/>
    </xf>
    <xf numFmtId="0" fontId="10" fillId="0" borderId="82" xfId="0" applyFont="1" applyBorder="1" applyAlignment="1">
      <alignment vertical="center" shrinkToFit="1"/>
    </xf>
    <xf numFmtId="0" fontId="10" fillId="0" borderId="87" xfId="0" applyFont="1" applyBorder="1" applyAlignment="1">
      <alignment vertical="center" shrinkToFit="1"/>
    </xf>
    <xf numFmtId="0" fontId="10" fillId="0" borderId="83" xfId="0" applyFont="1" applyBorder="1" applyAlignment="1">
      <alignment vertical="center" shrinkToFit="1"/>
    </xf>
    <xf numFmtId="0" fontId="10" fillId="0" borderId="84" xfId="0" applyFont="1" applyBorder="1" applyAlignment="1">
      <alignment vertical="center" shrinkToFit="1"/>
    </xf>
    <xf numFmtId="0" fontId="10" fillId="0" borderId="92" xfId="0" applyFont="1" applyBorder="1" applyAlignment="1">
      <alignment vertical="center" shrinkToFit="1"/>
    </xf>
    <xf numFmtId="0" fontId="10" fillId="0" borderId="85" xfId="0" applyFont="1" applyBorder="1" applyAlignment="1">
      <alignment vertical="center" shrinkToFit="1"/>
    </xf>
    <xf numFmtId="9" fontId="11" fillId="0" borderId="1" xfId="1" applyFont="1" applyFill="1" applyBorder="1" applyAlignment="1">
      <alignment horizontal="center" vertical="center" shrinkToFit="1"/>
    </xf>
    <xf numFmtId="0" fontId="10" fillId="0" borderId="86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10" fillId="0" borderId="93" xfId="0" applyFont="1" applyBorder="1" applyAlignment="1">
      <alignment vertical="center" shrinkToFit="1"/>
    </xf>
    <xf numFmtId="9" fontId="10" fillId="0" borderId="67" xfId="1" applyFont="1" applyFill="1" applyBorder="1" applyAlignment="1">
      <alignment vertical="center" shrinkToFit="1"/>
    </xf>
    <xf numFmtId="9" fontId="10" fillId="0" borderId="94" xfId="1" applyFont="1" applyFill="1" applyBorder="1" applyAlignment="1">
      <alignment vertical="center" shrinkToFit="1"/>
    </xf>
    <xf numFmtId="9" fontId="10" fillId="0" borderId="0" xfId="1" applyFont="1" applyFill="1" applyBorder="1" applyAlignment="1">
      <alignment vertical="center" shrinkToFit="1"/>
    </xf>
    <xf numFmtId="9" fontId="10" fillId="0" borderId="96" xfId="1" applyFont="1" applyFill="1" applyBorder="1" applyAlignment="1">
      <alignment vertical="center" shrinkToFit="1"/>
    </xf>
    <xf numFmtId="9" fontId="10" fillId="0" borderId="97" xfId="1" applyFont="1" applyFill="1" applyBorder="1" applyAlignment="1">
      <alignment vertical="center" shrinkToFit="1"/>
    </xf>
    <xf numFmtId="9" fontId="10" fillId="0" borderId="52" xfId="1" applyFont="1" applyFill="1" applyBorder="1" applyAlignment="1">
      <alignment vertical="center" shrinkToFit="1"/>
    </xf>
    <xf numFmtId="0" fontId="10" fillId="0" borderId="98" xfId="0" applyFont="1" applyBorder="1" applyAlignment="1">
      <alignment vertical="center" shrinkToFit="1"/>
    </xf>
    <xf numFmtId="0" fontId="13" fillId="0" borderId="98" xfId="0" applyFont="1" applyBorder="1" applyAlignment="1">
      <alignment vertical="center" shrinkToFit="1"/>
    </xf>
    <xf numFmtId="0" fontId="19" fillId="0" borderId="98" xfId="0" applyFont="1" applyBorder="1" applyAlignment="1">
      <alignment vertical="center" shrinkToFit="1"/>
    </xf>
    <xf numFmtId="0" fontId="13" fillId="0" borderId="95" xfId="0" applyFont="1" applyBorder="1" applyAlignment="1">
      <alignment vertical="center" shrinkToFit="1"/>
    </xf>
    <xf numFmtId="0" fontId="10" fillId="0" borderId="95" xfId="0" applyFont="1" applyBorder="1" applyAlignment="1">
      <alignment vertical="center"/>
    </xf>
    <xf numFmtId="0" fontId="19" fillId="0" borderId="95" xfId="0" applyFont="1" applyBorder="1" applyAlignment="1">
      <alignment vertical="center" shrinkToFit="1"/>
    </xf>
    <xf numFmtId="0" fontId="10" fillId="0" borderId="100" xfId="4" applyNumberFormat="1" applyFont="1" applyBorder="1" applyAlignment="1">
      <alignment vertical="center" shrinkToFit="1"/>
    </xf>
    <xf numFmtId="0" fontId="10" fillId="0" borderId="94" xfId="4" applyNumberFormat="1" applyFont="1" applyBorder="1" applyAlignment="1">
      <alignment vertical="center" shrinkToFit="1"/>
    </xf>
    <xf numFmtId="0" fontId="10" fillId="0" borderId="100" xfId="0" applyFont="1" applyBorder="1" applyAlignment="1">
      <alignment vertical="center" shrinkToFit="1"/>
    </xf>
    <xf numFmtId="0" fontId="10" fillId="0" borderId="99" xfId="4" applyNumberFormat="1" applyFont="1" applyBorder="1" applyAlignment="1">
      <alignment vertical="center" shrinkToFit="1"/>
    </xf>
    <xf numFmtId="0" fontId="10" fillId="0" borderId="95" xfId="0" applyFont="1" applyBorder="1" applyAlignment="1">
      <alignment vertical="center" shrinkToFit="1"/>
    </xf>
    <xf numFmtId="0" fontId="10" fillId="0" borderId="99" xfId="0" applyFont="1" applyBorder="1" applyAlignment="1">
      <alignment vertical="center" shrinkToFit="1"/>
    </xf>
    <xf numFmtId="9" fontId="10" fillId="0" borderId="102" xfId="1" applyFont="1" applyFill="1" applyBorder="1" applyAlignment="1">
      <alignment vertical="center" shrinkToFit="1"/>
    </xf>
    <xf numFmtId="0" fontId="13" fillId="0" borderId="103" xfId="0" applyFont="1" applyBorder="1" applyAlignment="1">
      <alignment vertical="center" shrinkToFit="1"/>
    </xf>
    <xf numFmtId="0" fontId="13" fillId="0" borderId="104" xfId="0" applyFont="1" applyBorder="1" applyAlignment="1">
      <alignment vertical="center" shrinkToFit="1"/>
    </xf>
    <xf numFmtId="0" fontId="10" fillId="0" borderId="103" xfId="4" applyNumberFormat="1" applyFont="1" applyBorder="1" applyAlignment="1">
      <alignment vertical="center" shrinkToFit="1"/>
    </xf>
    <xf numFmtId="0" fontId="10" fillId="0" borderId="103" xfId="0" applyFont="1" applyBorder="1" applyAlignment="1">
      <alignment vertical="center" shrinkToFit="1"/>
    </xf>
    <xf numFmtId="9" fontId="10" fillId="0" borderId="93" xfId="1" applyFont="1" applyFill="1" applyBorder="1" applyAlignment="1">
      <alignment vertical="center" shrinkToFit="1"/>
    </xf>
    <xf numFmtId="0" fontId="20" fillId="0" borderId="103" xfId="0" applyFont="1" applyBorder="1" applyAlignment="1">
      <alignment horizontal="left" vertical="center" shrinkToFit="1"/>
    </xf>
    <xf numFmtId="0" fontId="10" fillId="0" borderId="101" xfId="0" applyFont="1" applyBorder="1" applyAlignment="1">
      <alignment vertical="center" shrinkToFit="1"/>
    </xf>
    <xf numFmtId="0" fontId="10" fillId="0" borderId="96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9" fillId="0" borderId="96" xfId="0" applyFont="1" applyBorder="1" applyAlignment="1">
      <alignment vertical="center"/>
    </xf>
    <xf numFmtId="164" fontId="10" fillId="8" borderId="67" xfId="4" applyNumberFormat="1" applyFont="1" applyFill="1" applyBorder="1" applyAlignment="1">
      <alignment vertical="center"/>
    </xf>
    <xf numFmtId="164" fontId="25" fillId="8" borderId="67" xfId="4" applyNumberFormat="1" applyFont="1" applyFill="1" applyBorder="1" applyAlignment="1">
      <alignment vertical="center"/>
    </xf>
    <xf numFmtId="0" fontId="19" fillId="8" borderId="96" xfId="0" applyFont="1" applyFill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3" fillId="0" borderId="97" xfId="0" applyFont="1" applyBorder="1" applyAlignment="1">
      <alignment horizontal="center" vertical="center"/>
    </xf>
    <xf numFmtId="1" fontId="13" fillId="0" borderId="97" xfId="0" applyNumberFormat="1" applyFont="1" applyBorder="1" applyAlignment="1">
      <alignment horizontal="center" vertical="center"/>
    </xf>
    <xf numFmtId="1" fontId="10" fillId="8" borderId="97" xfId="1" applyNumberFormat="1" applyFont="1" applyFill="1" applyBorder="1" applyAlignment="1">
      <alignment vertical="center"/>
    </xf>
    <xf numFmtId="0" fontId="19" fillId="8" borderId="97" xfId="0" applyFont="1" applyFill="1" applyBorder="1" applyAlignment="1">
      <alignment vertical="center"/>
    </xf>
    <xf numFmtId="1" fontId="13" fillId="0" borderId="96" xfId="0" applyNumberFormat="1" applyFont="1" applyBorder="1" applyAlignment="1">
      <alignment horizontal="center" vertical="center"/>
    </xf>
    <xf numFmtId="1" fontId="10" fillId="3" borderId="48" xfId="1" applyNumberFormat="1" applyFont="1" applyFill="1" applyBorder="1" applyAlignment="1">
      <alignment vertical="center"/>
    </xf>
    <xf numFmtId="1" fontId="10" fillId="3" borderId="96" xfId="1" applyNumberFormat="1" applyFont="1" applyFill="1" applyBorder="1" applyAlignment="1">
      <alignment vertical="center"/>
    </xf>
    <xf numFmtId="1" fontId="10" fillId="3" borderId="97" xfId="1" applyNumberFormat="1" applyFont="1" applyFill="1" applyBorder="1" applyAlignment="1">
      <alignment vertical="center"/>
    </xf>
    <xf numFmtId="1" fontId="10" fillId="0" borderId="96" xfId="1" applyNumberFormat="1" applyFont="1" applyFill="1" applyBorder="1" applyAlignment="1">
      <alignment vertical="center"/>
    </xf>
    <xf numFmtId="9" fontId="10" fillId="0" borderId="67" xfId="1" applyFont="1" applyFill="1" applyBorder="1" applyAlignment="1">
      <alignment vertical="center"/>
    </xf>
    <xf numFmtId="0" fontId="13" fillId="0" borderId="106" xfId="0" applyFont="1" applyBorder="1" applyAlignment="1">
      <alignment horizontal="center" vertical="center"/>
    </xf>
    <xf numFmtId="9" fontId="10" fillId="0" borderId="107" xfId="1" applyFont="1" applyFill="1" applyBorder="1" applyAlignment="1">
      <alignment vertical="center"/>
    </xf>
    <xf numFmtId="0" fontId="13" fillId="0" borderId="105" xfId="0" applyFont="1" applyBorder="1" applyAlignment="1">
      <alignment horizontal="center" vertical="center"/>
    </xf>
    <xf numFmtId="0" fontId="13" fillId="0" borderId="107" xfId="0" applyFont="1" applyBorder="1" applyAlignment="1">
      <alignment vertical="center"/>
    </xf>
    <xf numFmtId="0" fontId="10" fillId="0" borderId="105" xfId="0" applyFont="1" applyBorder="1" applyAlignment="1">
      <alignment vertical="center"/>
    </xf>
    <xf numFmtId="0" fontId="19" fillId="0" borderId="105" xfId="0" applyFont="1" applyBorder="1" applyAlignment="1">
      <alignment vertical="center"/>
    </xf>
    <xf numFmtId="1" fontId="10" fillId="3" borderId="13" xfId="1" applyNumberFormat="1" applyFont="1" applyFill="1" applyBorder="1" applyAlignment="1">
      <alignment vertical="center"/>
    </xf>
    <xf numFmtId="0" fontId="10" fillId="0" borderId="105" xfId="0" applyFont="1" applyBorder="1" applyAlignment="1">
      <alignment horizontal="center" vertical="center"/>
    </xf>
    <xf numFmtId="1" fontId="10" fillId="0" borderId="107" xfId="1" applyNumberFormat="1" applyFont="1" applyFill="1" applyBorder="1" applyAlignment="1">
      <alignment vertical="center"/>
    </xf>
    <xf numFmtId="0" fontId="42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/>
    <xf numFmtId="3" fontId="43" fillId="0" borderId="0" xfId="1" applyNumberFormat="1" applyFont="1" applyFill="1" applyBorder="1"/>
    <xf numFmtId="3" fontId="43" fillId="0" borderId="0" xfId="0" applyNumberFormat="1" applyFont="1"/>
    <xf numFmtId="3" fontId="42" fillId="0" borderId="0" xfId="0" applyNumberFormat="1" applyFont="1"/>
    <xf numFmtId="0" fontId="47" fillId="0" borderId="0" xfId="0" applyFont="1"/>
    <xf numFmtId="0" fontId="44" fillId="0" borderId="0" xfId="0" applyFont="1" applyAlignment="1">
      <alignment shrinkToFit="1"/>
    </xf>
    <xf numFmtId="0" fontId="44" fillId="0" borderId="0" xfId="0" applyFont="1" applyAlignment="1">
      <alignment horizontal="left" shrinkToFit="1"/>
    </xf>
    <xf numFmtId="0" fontId="10" fillId="8" borderId="20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8" borderId="39" xfId="0" applyFont="1" applyFill="1" applyBorder="1" applyAlignment="1">
      <alignment horizontal="center"/>
    </xf>
    <xf numFmtId="0" fontId="11" fillId="8" borderId="22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11" fillId="8" borderId="40" xfId="0" applyFont="1" applyFill="1" applyBorder="1" applyAlignment="1">
      <alignment horizontal="center"/>
    </xf>
    <xf numFmtId="0" fontId="10" fillId="0" borderId="0" xfId="0" applyFont="1"/>
    <xf numFmtId="3" fontId="10" fillId="8" borderId="19" xfId="1" applyNumberFormat="1" applyFont="1" applyFill="1" applyBorder="1"/>
    <xf numFmtId="3" fontId="10" fillId="8" borderId="17" xfId="1" applyNumberFormat="1" applyFont="1" applyFill="1" applyBorder="1"/>
    <xf numFmtId="3" fontId="10" fillId="8" borderId="0" xfId="0" applyNumberFormat="1" applyFont="1" applyFill="1"/>
    <xf numFmtId="3" fontId="13" fillId="0" borderId="0" xfId="0" applyNumberFormat="1" applyFont="1"/>
    <xf numFmtId="0" fontId="10" fillId="0" borderId="70" xfId="0" applyFont="1" applyBorder="1"/>
    <xf numFmtId="3" fontId="13" fillId="0" borderId="70" xfId="0" applyNumberFormat="1" applyFont="1" applyBorder="1"/>
    <xf numFmtId="0" fontId="13" fillId="0" borderId="70" xfId="0" applyFont="1" applyBorder="1"/>
    <xf numFmtId="0" fontId="32" fillId="0" borderId="49" xfId="0" applyFont="1" applyBorder="1"/>
    <xf numFmtId="3" fontId="10" fillId="8" borderId="13" xfId="1" applyNumberFormat="1" applyFont="1" applyFill="1" applyBorder="1"/>
    <xf numFmtId="3" fontId="10" fillId="8" borderId="10" xfId="1" applyNumberFormat="1" applyFont="1" applyFill="1" applyBorder="1"/>
    <xf numFmtId="0" fontId="48" fillId="0" borderId="50" xfId="0" applyFont="1" applyBorder="1" applyAlignment="1">
      <alignment shrinkToFit="1"/>
    </xf>
    <xf numFmtId="3" fontId="10" fillId="8" borderId="13" xfId="0" applyNumberFormat="1" applyFont="1" applyFill="1" applyBorder="1"/>
    <xf numFmtId="3" fontId="10" fillId="8" borderId="10" xfId="0" applyNumberFormat="1" applyFont="1" applyFill="1" applyBorder="1"/>
    <xf numFmtId="3" fontId="10" fillId="8" borderId="51" xfId="0" applyNumberFormat="1" applyFont="1" applyFill="1" applyBorder="1"/>
    <xf numFmtId="0" fontId="48" fillId="0" borderId="52" xfId="0" applyFont="1" applyBorder="1" applyAlignment="1">
      <alignment shrinkToFit="1"/>
    </xf>
    <xf numFmtId="3" fontId="10" fillId="8" borderId="51" xfId="1" applyNumberFormat="1" applyFont="1" applyFill="1" applyBorder="1"/>
    <xf numFmtId="0" fontId="48" fillId="0" borderId="52" xfId="0" applyFont="1" applyBorder="1" applyAlignment="1">
      <alignment horizontal="left" shrinkToFit="1"/>
    </xf>
    <xf numFmtId="0" fontId="32" fillId="0" borderId="53" xfId="0" applyFont="1" applyBorder="1"/>
    <xf numFmtId="3" fontId="10" fillId="8" borderId="27" xfId="1" applyNumberFormat="1" applyFont="1" applyFill="1" applyBorder="1"/>
    <xf numFmtId="0" fontId="48" fillId="0" borderId="48" xfId="0" applyFont="1" applyBorder="1" applyAlignment="1">
      <alignment horizontal="left" shrinkToFit="1"/>
    </xf>
    <xf numFmtId="0" fontId="32" fillId="0" borderId="68" xfId="0" applyFont="1" applyBorder="1"/>
    <xf numFmtId="3" fontId="10" fillId="8" borderId="54" xfId="1" applyNumberFormat="1" applyFont="1" applyFill="1" applyBorder="1"/>
    <xf numFmtId="0" fontId="32" fillId="0" borderId="8" xfId="0" applyFont="1" applyBorder="1"/>
    <xf numFmtId="3" fontId="10" fillId="8" borderId="54" xfId="0" applyNumberFormat="1" applyFont="1" applyFill="1" applyBorder="1"/>
    <xf numFmtId="0" fontId="48" fillId="0" borderId="55" xfId="0" applyFont="1" applyBorder="1" applyAlignment="1">
      <alignment horizontal="left" shrinkToFit="1"/>
    </xf>
    <xf numFmtId="0" fontId="32" fillId="0" borderId="12" xfId="0" applyFont="1" applyBorder="1"/>
    <xf numFmtId="3" fontId="10" fillId="8" borderId="11" xfId="0" applyNumberFormat="1" applyFont="1" applyFill="1" applyBorder="1"/>
    <xf numFmtId="3" fontId="10" fillId="8" borderId="9" xfId="0" applyNumberFormat="1" applyFont="1" applyFill="1" applyBorder="1"/>
    <xf numFmtId="0" fontId="48" fillId="0" borderId="11" xfId="0" applyFont="1" applyBorder="1" applyAlignment="1">
      <alignment horizontal="left" shrinkToFit="1"/>
    </xf>
    <xf numFmtId="0" fontId="13" fillId="0" borderId="68" xfId="0" applyFont="1" applyBorder="1"/>
    <xf numFmtId="3" fontId="10" fillId="8" borderId="70" xfId="0" applyNumberFormat="1" applyFont="1" applyFill="1" applyBorder="1"/>
    <xf numFmtId="3" fontId="10" fillId="8" borderId="69" xfId="0" applyNumberFormat="1" applyFont="1" applyFill="1" applyBorder="1"/>
    <xf numFmtId="0" fontId="13" fillId="0" borderId="55" xfId="0" applyFont="1" applyBorder="1"/>
    <xf numFmtId="0" fontId="26" fillId="0" borderId="0" xfId="0" applyFont="1"/>
    <xf numFmtId="49" fontId="0" fillId="0" borderId="30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26" fillId="9" borderId="29" xfId="0" applyFont="1" applyFill="1" applyBorder="1" applyAlignment="1">
      <alignment horizontal="center"/>
    </xf>
    <xf numFmtId="0" fontId="26" fillId="9" borderId="30" xfId="0" applyFont="1" applyFill="1" applyBorder="1" applyAlignment="1">
      <alignment horizontal="center"/>
    </xf>
    <xf numFmtId="0" fontId="26" fillId="9" borderId="31" xfId="0" applyFont="1" applyFill="1" applyBorder="1" applyAlignment="1">
      <alignment horizontal="center"/>
    </xf>
    <xf numFmtId="0" fontId="50" fillId="9" borderId="31" xfId="0" applyFont="1" applyFill="1" applyBorder="1" applyAlignment="1">
      <alignment horizontal="center"/>
    </xf>
    <xf numFmtId="0" fontId="49" fillId="0" borderId="0" xfId="0" applyFont="1"/>
    <xf numFmtId="1" fontId="10" fillId="0" borderId="36" xfId="1" applyNumberFormat="1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9" fontId="10" fillId="0" borderId="5" xfId="1" applyFont="1" applyBorder="1" applyAlignment="1">
      <alignment horizontal="center" vertical="center" shrinkToFit="1"/>
    </xf>
    <xf numFmtId="4" fontId="51" fillId="0" borderId="31" xfId="0" applyNumberFormat="1" applyFont="1" applyBorder="1"/>
    <xf numFmtId="4" fontId="51" fillId="0" borderId="31" xfId="0" applyNumberFormat="1" applyFont="1" applyBorder="1" applyAlignment="1">
      <alignment horizontal="center"/>
    </xf>
    <xf numFmtId="0" fontId="26" fillId="9" borderId="108" xfId="0" applyFont="1" applyFill="1" applyBorder="1" applyAlignment="1">
      <alignment horizontal="center"/>
    </xf>
    <xf numFmtId="0" fontId="26" fillId="0" borderId="108" xfId="0" applyFont="1" applyBorder="1"/>
    <xf numFmtId="0" fontId="26" fillId="0" borderId="45" xfId="0" applyFont="1" applyBorder="1"/>
    <xf numFmtId="0" fontId="26" fillId="0" borderId="48" xfId="0" applyFont="1" applyBorder="1"/>
    <xf numFmtId="0" fontId="27" fillId="0" borderId="45" xfId="0" applyFont="1" applyBorder="1" applyAlignment="1">
      <alignment horizontal="center"/>
    </xf>
    <xf numFmtId="0" fontId="0" fillId="9" borderId="31" xfId="0" applyFill="1" applyBorder="1"/>
    <xf numFmtId="0" fontId="25" fillId="0" borderId="36" xfId="0" applyFont="1" applyBorder="1" applyAlignment="1">
      <alignment vertical="center" shrinkToFit="1"/>
    </xf>
    <xf numFmtId="0" fontId="10" fillId="3" borderId="88" xfId="0" applyFont="1" applyFill="1" applyBorder="1" applyAlignment="1">
      <alignment vertical="center" shrinkToFit="1"/>
    </xf>
    <xf numFmtId="0" fontId="25" fillId="0" borderId="79" xfId="0" applyFont="1" applyBorder="1" applyAlignment="1">
      <alignment vertical="center" shrinkToFit="1"/>
    </xf>
    <xf numFmtId="0" fontId="25" fillId="0" borderId="98" xfId="4" applyNumberFormat="1" applyFont="1" applyFill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3" fillId="0" borderId="109" xfId="0" applyFont="1" applyBorder="1" applyAlignment="1">
      <alignment vertical="center" shrinkToFit="1"/>
    </xf>
    <xf numFmtId="1" fontId="10" fillId="8" borderId="96" xfId="1" applyNumberFormat="1" applyFont="1" applyFill="1" applyBorder="1" applyAlignment="1">
      <alignment vertical="center"/>
    </xf>
    <xf numFmtId="1" fontId="25" fillId="0" borderId="36" xfId="1" applyNumberFormat="1" applyFont="1" applyFill="1" applyBorder="1" applyAlignment="1">
      <alignment vertical="center"/>
    </xf>
    <xf numFmtId="1" fontId="10" fillId="3" borderId="36" xfId="1" applyNumberFormat="1" applyFont="1" applyFill="1" applyBorder="1" applyAlignment="1">
      <alignment vertical="center"/>
    </xf>
    <xf numFmtId="1" fontId="25" fillId="8" borderId="36" xfId="1" applyNumberFormat="1" applyFont="1" applyFill="1" applyBorder="1" applyAlignment="1">
      <alignment vertical="center"/>
    </xf>
    <xf numFmtId="49" fontId="10" fillId="0" borderId="97" xfId="0" applyNumberFormat="1" applyFont="1" applyBorder="1" applyAlignment="1">
      <alignment horizontal="center" vertical="center"/>
    </xf>
    <xf numFmtId="1" fontId="10" fillId="10" borderId="36" xfId="1" applyNumberFormat="1" applyFont="1" applyFill="1" applyBorder="1" applyAlignment="1">
      <alignment vertical="center"/>
    </xf>
    <xf numFmtId="1" fontId="10" fillId="10" borderId="48" xfId="1" applyNumberFormat="1" applyFont="1" applyFill="1" applyBorder="1" applyAlignment="1">
      <alignment vertical="center"/>
    </xf>
    <xf numFmtId="0" fontId="19" fillId="10" borderId="48" xfId="0" applyFont="1" applyFill="1" applyBorder="1" applyAlignment="1">
      <alignment vertical="center"/>
    </xf>
    <xf numFmtId="1" fontId="25" fillId="10" borderId="36" xfId="1" applyNumberFormat="1" applyFont="1" applyFill="1" applyBorder="1" applyAlignment="1">
      <alignment vertical="center"/>
    </xf>
    <xf numFmtId="0" fontId="13" fillId="0" borderId="110" xfId="0" applyFont="1" applyBorder="1" applyAlignment="1">
      <alignment horizontal="center" vertical="center"/>
    </xf>
    <xf numFmtId="1" fontId="10" fillId="8" borderId="107" xfId="1" applyNumberFormat="1" applyFont="1" applyFill="1" applyBorder="1" applyAlignment="1">
      <alignment vertical="center"/>
    </xf>
    <xf numFmtId="0" fontId="10" fillId="0" borderId="107" xfId="0" applyFont="1" applyBorder="1" applyAlignment="1">
      <alignment vertical="center"/>
    </xf>
    <xf numFmtId="9" fontId="10" fillId="0" borderId="111" xfId="1" applyFont="1" applyFill="1" applyBorder="1" applyAlignment="1">
      <alignment vertical="center"/>
    </xf>
    <xf numFmtId="1" fontId="10" fillId="0" borderId="105" xfId="1" applyNumberFormat="1" applyFont="1" applyFill="1" applyBorder="1" applyAlignment="1">
      <alignment vertical="center"/>
    </xf>
    <xf numFmtId="1" fontId="25" fillId="0" borderId="86" xfId="1" applyNumberFormat="1" applyFont="1" applyFill="1" applyBorder="1" applyAlignment="1">
      <alignment vertical="center"/>
    </xf>
    <xf numFmtId="0" fontId="10" fillId="2" borderId="97" xfId="0" applyFont="1" applyFill="1" applyBorder="1" applyAlignment="1">
      <alignment horizontal="center" vertical="center"/>
    </xf>
    <xf numFmtId="0" fontId="13" fillId="2" borderId="97" xfId="0" applyFont="1" applyFill="1" applyBorder="1" applyAlignment="1">
      <alignment horizontal="center" vertical="center"/>
    </xf>
    <xf numFmtId="1" fontId="13" fillId="7" borderId="97" xfId="0" applyNumberFormat="1" applyFont="1" applyFill="1" applyBorder="1" applyAlignment="1">
      <alignment horizontal="center" vertical="center"/>
    </xf>
    <xf numFmtId="0" fontId="13" fillId="2" borderId="68" xfId="0" applyFont="1" applyFill="1" applyBorder="1" applyAlignment="1">
      <alignment horizontal="center" vertical="center"/>
    </xf>
    <xf numFmtId="0" fontId="19" fillId="0" borderId="112" xfId="0" applyFont="1" applyBorder="1" applyAlignment="1">
      <alignment vertical="center"/>
    </xf>
    <xf numFmtId="1" fontId="25" fillId="0" borderId="67" xfId="1" applyNumberFormat="1" applyFont="1" applyFill="1" applyBorder="1" applyAlignment="1">
      <alignment vertical="center"/>
    </xf>
    <xf numFmtId="1" fontId="13" fillId="0" borderId="105" xfId="0" applyNumberFormat="1" applyFont="1" applyBorder="1" applyAlignment="1">
      <alignment horizontal="center" vertical="center"/>
    </xf>
    <xf numFmtId="1" fontId="10" fillId="0" borderId="105" xfId="1" applyNumberFormat="1" applyFont="1" applyBorder="1" applyAlignment="1">
      <alignment vertical="center"/>
    </xf>
    <xf numFmtId="1" fontId="10" fillId="0" borderId="112" xfId="1" applyNumberFormat="1" applyFont="1" applyFill="1" applyBorder="1" applyAlignment="1">
      <alignment vertical="center"/>
    </xf>
    <xf numFmtId="1" fontId="10" fillId="8" borderId="105" xfId="1" applyNumberFormat="1" applyFont="1" applyFill="1" applyBorder="1" applyAlignment="1">
      <alignment vertical="center"/>
    </xf>
    <xf numFmtId="0" fontId="19" fillId="8" borderId="105" xfId="0" applyFont="1" applyFill="1" applyBorder="1" applyAlignment="1">
      <alignment vertical="center"/>
    </xf>
    <xf numFmtId="1" fontId="25" fillId="3" borderId="36" xfId="1" applyNumberFormat="1" applyFont="1" applyFill="1" applyBorder="1" applyAlignment="1">
      <alignment vertical="center"/>
    </xf>
    <xf numFmtId="1" fontId="10" fillId="3" borderId="107" xfId="1" applyNumberFormat="1" applyFont="1" applyFill="1" applyBorder="1" applyAlignment="1">
      <alignment vertical="center"/>
    </xf>
    <xf numFmtId="0" fontId="10" fillId="2" borderId="105" xfId="0" applyFont="1" applyFill="1" applyBorder="1" applyAlignment="1">
      <alignment horizontal="center" vertical="center"/>
    </xf>
    <xf numFmtId="0" fontId="13" fillId="2" borderId="105" xfId="0" applyFont="1" applyFill="1" applyBorder="1" applyAlignment="1">
      <alignment horizontal="center" vertical="center"/>
    </xf>
    <xf numFmtId="1" fontId="13" fillId="7" borderId="105" xfId="0" applyNumberFormat="1" applyFont="1" applyFill="1" applyBorder="1" applyAlignment="1">
      <alignment horizontal="center" vertical="center"/>
    </xf>
    <xf numFmtId="0" fontId="13" fillId="2" borderId="106" xfId="0" applyFont="1" applyFill="1" applyBorder="1" applyAlignment="1">
      <alignment horizontal="center" vertical="center"/>
    </xf>
    <xf numFmtId="1" fontId="25" fillId="0" borderId="107" xfId="1" applyNumberFormat="1" applyFont="1" applyFill="1" applyBorder="1" applyAlignment="1">
      <alignment vertical="center"/>
    </xf>
    <xf numFmtId="0" fontId="10" fillId="0" borderId="97" xfId="0" applyFont="1" applyBorder="1" applyAlignment="1">
      <alignment horizontal="left" vertical="center"/>
    </xf>
    <xf numFmtId="0" fontId="13" fillId="0" borderId="69" xfId="0" applyFont="1" applyBorder="1" applyAlignment="1">
      <alignment horizontal="center" vertical="center"/>
    </xf>
    <xf numFmtId="0" fontId="19" fillId="0" borderId="113" xfId="0" applyFont="1" applyBorder="1" applyAlignment="1">
      <alignment vertical="center"/>
    </xf>
    <xf numFmtId="0" fontId="13" fillId="0" borderId="102" xfId="0" applyFont="1" applyBorder="1" applyAlignment="1">
      <alignment vertical="center"/>
    </xf>
    <xf numFmtId="0" fontId="10" fillId="0" borderId="102" xfId="0" applyFont="1" applyBorder="1" applyAlignment="1">
      <alignment vertical="center"/>
    </xf>
    <xf numFmtId="0" fontId="10" fillId="0" borderId="96" xfId="0" applyFont="1" applyBorder="1" applyAlignment="1">
      <alignment vertical="center"/>
    </xf>
    <xf numFmtId="0" fontId="13" fillId="0" borderId="114" xfId="0" applyFont="1" applyBorder="1" applyAlignment="1">
      <alignment vertical="center" shrinkToFit="1"/>
    </xf>
    <xf numFmtId="0" fontId="42" fillId="0" borderId="114" xfId="0" applyFont="1" applyBorder="1" applyAlignment="1">
      <alignment vertical="center" shrinkToFit="1"/>
    </xf>
    <xf numFmtId="0" fontId="13" fillId="0" borderId="115" xfId="0" applyFont="1" applyBorder="1" applyAlignment="1">
      <alignment vertical="center" shrinkToFit="1"/>
    </xf>
    <xf numFmtId="0" fontId="10" fillId="0" borderId="107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37" fillId="0" borderId="75" xfId="0" applyFont="1" applyBorder="1" applyAlignment="1">
      <alignment horizontal="left" vertical="center"/>
    </xf>
    <xf numFmtId="0" fontId="37" fillId="0" borderId="43" xfId="0" applyFont="1" applyBorder="1" applyAlignment="1">
      <alignment horizontal="left" vertical="center"/>
    </xf>
    <xf numFmtId="0" fontId="37" fillId="0" borderId="7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Čárka" xfId="4" builtinId="3"/>
    <cellStyle name="Hyperlink" xfId="3" xr:uid="{00000000-0005-0000-0000-000000000000}"/>
    <cellStyle name="Normální" xfId="0" builtinId="0"/>
    <cellStyle name="Normální 2" xfId="2" xr:uid="{00000000-0005-0000-0000-000002000000}"/>
    <cellStyle name="Procenta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6BE85"/>
      <color rgb="FFFFFF00"/>
      <color rgb="FFFF99FF"/>
      <color rgb="FF92CDDC"/>
      <color rgb="FFFCD5B4"/>
      <color rgb="FFFFCC99"/>
      <color rgb="FF000000"/>
      <color rgb="FFFF7C80"/>
      <color rgb="FFB1A0C7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 Papajanovský" id="{82F4ADD8-3E24-4153-B21B-876EA547397F}" userId="S::j.papajanovsky@ceska-kamenice.cz::59fa977e-49a9-4f64-9a26-fa982c138849" providerId="AD"/>
</personList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3-11-26T20:24:01.01" personId="{82F4ADD8-3E24-4153-B21B-876EA547397F}" id="{3FADB900-3E80-4311-B0BB-89318AF1D4F2}">
    <text>Upřesní J. Volfová</text>
  </threadedComment>
  <threadedComment ref="S10" dT="2023-11-26T20:24:01.01" personId="{82F4ADD8-3E24-4153-B21B-876EA547397F}" id="{F1C5D04C-00CD-4705-ACB1-DC49E993E233}">
    <text>Upřesní J. Volfová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opLeftCell="B2" zoomScale="150" zoomScaleNormal="150" workbookViewId="0">
      <selection activeCell="D27" sqref="D27"/>
    </sheetView>
  </sheetViews>
  <sheetFormatPr defaultColWidth="8.88671875" defaultRowHeight="12.75" customHeight="1" x14ac:dyDescent="0.25"/>
  <cols>
    <col min="1" max="1" width="18.109375" customWidth="1"/>
    <col min="2" max="4" width="18.44140625" customWidth="1"/>
    <col min="5" max="5" width="51.109375" customWidth="1"/>
    <col min="7" max="7" width="10" customWidth="1"/>
    <col min="15" max="15" width="20.5546875" customWidth="1"/>
    <col min="16" max="16" width="12.88671875" customWidth="1"/>
    <col min="17" max="17" width="13.5546875" customWidth="1"/>
    <col min="18" max="18" width="14.44140625" customWidth="1"/>
    <col min="19" max="19" width="28.44140625" customWidth="1"/>
  </cols>
  <sheetData>
    <row r="1" spans="1:21" ht="19.8" thickBot="1" x14ac:dyDescent="0.3">
      <c r="A1" s="469" t="s">
        <v>0</v>
      </c>
      <c r="B1" s="469"/>
      <c r="C1" s="469"/>
      <c r="D1" s="469"/>
      <c r="E1" s="469"/>
      <c r="F1" s="2"/>
      <c r="G1" s="2"/>
      <c r="H1" s="2"/>
      <c r="I1" s="2"/>
      <c r="J1" s="2"/>
      <c r="O1" s="470"/>
      <c r="P1" s="470"/>
      <c r="Q1" s="470"/>
      <c r="R1" s="470"/>
      <c r="S1" s="470"/>
      <c r="T1" s="2"/>
      <c r="U1" s="2"/>
    </row>
    <row r="2" spans="1:21" ht="16.8" x14ac:dyDescent="0.45">
      <c r="A2" s="13"/>
      <c r="B2" s="361">
        <v>2025</v>
      </c>
      <c r="C2" s="362">
        <v>2025</v>
      </c>
      <c r="D2" s="363">
        <v>2025</v>
      </c>
      <c r="E2" s="13"/>
      <c r="O2" s="351"/>
      <c r="P2" s="352"/>
      <c r="Q2" s="352"/>
      <c r="R2" s="352"/>
      <c r="S2" s="351"/>
    </row>
    <row r="3" spans="1:21" ht="17.399999999999999" thickBot="1" x14ac:dyDescent="0.5">
      <c r="A3" s="13"/>
      <c r="B3" s="364" t="s">
        <v>27</v>
      </c>
      <c r="C3" s="365" t="s">
        <v>1</v>
      </c>
      <c r="D3" s="366" t="s">
        <v>327</v>
      </c>
      <c r="E3" s="13"/>
      <c r="O3" s="351"/>
      <c r="P3" s="353"/>
      <c r="Q3" s="353"/>
      <c r="R3" s="353"/>
      <c r="S3" s="351"/>
    </row>
    <row r="4" spans="1:21" ht="12.75" customHeight="1" x14ac:dyDescent="0.45">
      <c r="A4" s="13"/>
      <c r="B4" s="13"/>
      <c r="C4" s="13"/>
      <c r="D4" s="13"/>
      <c r="E4" s="13"/>
      <c r="O4" s="351"/>
      <c r="P4" s="351"/>
      <c r="Q4" s="351"/>
      <c r="R4" s="351"/>
      <c r="S4" s="351"/>
    </row>
    <row r="5" spans="1:21" ht="16.8" x14ac:dyDescent="0.45">
      <c r="A5" s="367" t="s">
        <v>2</v>
      </c>
      <c r="B5" s="368">
        <f>'Příjmy 2025'!E121</f>
        <v>217967.5</v>
      </c>
      <c r="C5" s="368">
        <f>'Příjmy 2025'!F121</f>
        <v>235113.5</v>
      </c>
      <c r="D5" s="368">
        <f>'Příjmy 2025'!G121</f>
        <v>66881</v>
      </c>
      <c r="E5" s="13"/>
      <c r="O5" s="354"/>
      <c r="P5" s="355"/>
      <c r="Q5" s="355"/>
      <c r="R5" s="355"/>
      <c r="S5" s="351"/>
    </row>
    <row r="6" spans="1:21" ht="17.399999999999999" thickBot="1" x14ac:dyDescent="0.5">
      <c r="A6" s="367" t="s">
        <v>3</v>
      </c>
      <c r="B6" s="369">
        <f>'Výdaje 2025'!E210</f>
        <v>203840</v>
      </c>
      <c r="C6" s="369">
        <f>'Výdaje 2025'!F210</f>
        <v>225049</v>
      </c>
      <c r="D6" s="369">
        <f>'Výdaje 2025'!G210</f>
        <v>77473</v>
      </c>
      <c r="E6" s="13"/>
      <c r="O6" s="354"/>
      <c r="P6" s="355"/>
      <c r="Q6" s="355"/>
      <c r="R6" s="355"/>
      <c r="S6" s="351"/>
    </row>
    <row r="7" spans="1:21" ht="17.399999999999999" thickTop="1" x14ac:dyDescent="0.45">
      <c r="A7" s="367" t="s">
        <v>4</v>
      </c>
      <c r="B7" s="370">
        <f>B5-B6</f>
        <v>14127.5</v>
      </c>
      <c r="C7" s="370">
        <f>C5-C6</f>
        <v>10064.5</v>
      </c>
      <c r="D7" s="370">
        <f>D5-D6</f>
        <v>-10592</v>
      </c>
      <c r="E7" s="13"/>
      <c r="O7" s="354"/>
      <c r="P7" s="356"/>
      <c r="R7" s="356"/>
      <c r="S7" s="351"/>
    </row>
    <row r="8" spans="1:21" ht="16.8" x14ac:dyDescent="0.45">
      <c r="A8" s="13"/>
      <c r="B8" s="371"/>
      <c r="C8" s="371"/>
      <c r="D8" s="371"/>
      <c r="E8" s="13"/>
      <c r="O8" s="351"/>
      <c r="P8" s="357"/>
      <c r="Q8" s="357"/>
      <c r="R8" s="357"/>
      <c r="S8" s="351"/>
    </row>
    <row r="9" spans="1:21" ht="16.8" x14ac:dyDescent="0.45">
      <c r="A9" s="372" t="s">
        <v>5</v>
      </c>
      <c r="B9" s="373"/>
      <c r="C9" s="373"/>
      <c r="D9" s="373"/>
      <c r="E9" s="374"/>
      <c r="G9" s="1"/>
      <c r="O9" s="354"/>
      <c r="P9" s="357"/>
      <c r="Q9" s="357"/>
      <c r="R9" s="357"/>
      <c r="S9" s="351"/>
      <c r="U9" s="1"/>
    </row>
    <row r="10" spans="1:21" ht="16.8" x14ac:dyDescent="0.45">
      <c r="A10" s="375">
        <v>8115</v>
      </c>
      <c r="B10" s="376">
        <v>4503</v>
      </c>
      <c r="C10" s="377">
        <v>4503</v>
      </c>
      <c r="D10" s="376">
        <v>11438</v>
      </c>
      <c r="E10" s="378" t="s">
        <v>6</v>
      </c>
      <c r="F10" s="21"/>
      <c r="G10" s="5"/>
      <c r="H10" s="5"/>
      <c r="O10" s="358"/>
      <c r="P10" s="355"/>
      <c r="Q10" s="355"/>
      <c r="R10" s="355"/>
      <c r="S10" s="359"/>
      <c r="T10" s="21"/>
      <c r="U10" s="5"/>
    </row>
    <row r="11" spans="1:21" ht="16.8" x14ac:dyDescent="0.45">
      <c r="A11" s="375">
        <v>8115</v>
      </c>
      <c r="B11" s="379">
        <v>365</v>
      </c>
      <c r="C11" s="380">
        <v>365</v>
      </c>
      <c r="D11" s="379">
        <v>0</v>
      </c>
      <c r="E11" s="378" t="s">
        <v>7</v>
      </c>
      <c r="G11" s="5"/>
      <c r="H11" s="5"/>
      <c r="O11" s="358"/>
      <c r="P11" s="356"/>
      <c r="Q11" s="356"/>
      <c r="R11" s="356"/>
      <c r="S11" s="359"/>
      <c r="U11" s="5"/>
    </row>
    <row r="12" spans="1:21" ht="16.8" x14ac:dyDescent="0.45">
      <c r="A12" s="375">
        <v>8123</v>
      </c>
      <c r="B12" s="379">
        <v>10000</v>
      </c>
      <c r="C12" s="381">
        <v>10000</v>
      </c>
      <c r="D12" s="379">
        <v>3768</v>
      </c>
      <c r="E12" s="382" t="s">
        <v>8</v>
      </c>
      <c r="G12" s="5"/>
      <c r="H12" s="5"/>
      <c r="O12" s="358"/>
      <c r="P12" s="356"/>
      <c r="Q12" s="356"/>
      <c r="R12" s="356"/>
      <c r="S12" s="359"/>
      <c r="U12" s="5"/>
    </row>
    <row r="13" spans="1:21" ht="16.8" x14ac:dyDescent="0.45">
      <c r="A13" s="375">
        <v>8124</v>
      </c>
      <c r="B13" s="379">
        <v>-10000</v>
      </c>
      <c r="C13" s="381">
        <v>-10000</v>
      </c>
      <c r="D13" s="379">
        <v>0</v>
      </c>
      <c r="E13" s="382" t="s">
        <v>9</v>
      </c>
      <c r="G13" s="5"/>
      <c r="H13" s="5"/>
      <c r="O13" s="358"/>
      <c r="P13" s="356"/>
      <c r="Q13" s="356"/>
      <c r="R13" s="356"/>
      <c r="S13" s="359"/>
      <c r="U13" s="5"/>
    </row>
    <row r="14" spans="1:21" ht="16.8" x14ac:dyDescent="0.45">
      <c r="A14" s="375">
        <v>8123</v>
      </c>
      <c r="B14" s="379">
        <v>12000</v>
      </c>
      <c r="C14" s="381">
        <v>12000</v>
      </c>
      <c r="D14" s="379">
        <v>0</v>
      </c>
      <c r="E14" s="382" t="s">
        <v>10</v>
      </c>
      <c r="G14" s="5"/>
      <c r="H14" s="5"/>
      <c r="O14" s="358"/>
      <c r="P14" s="356"/>
      <c r="Q14" s="356"/>
      <c r="R14" s="356"/>
      <c r="S14" s="359"/>
      <c r="U14" s="5"/>
    </row>
    <row r="15" spans="1:21" ht="16.8" x14ac:dyDescent="0.45">
      <c r="A15" s="375">
        <v>8124</v>
      </c>
      <c r="B15" s="379">
        <v>-5000</v>
      </c>
      <c r="C15" s="381">
        <v>-5000</v>
      </c>
      <c r="D15" s="379">
        <v>0</v>
      </c>
      <c r="E15" s="382" t="s">
        <v>11</v>
      </c>
      <c r="G15" s="5"/>
      <c r="H15" s="5"/>
      <c r="O15" s="358"/>
      <c r="P15" s="356"/>
      <c r="Q15" s="356"/>
      <c r="R15" s="356"/>
      <c r="S15" s="359"/>
      <c r="U15" s="5"/>
    </row>
    <row r="16" spans="1:21" ht="16.8" x14ac:dyDescent="0.45">
      <c r="A16" s="375">
        <v>8123</v>
      </c>
      <c r="B16" s="379">
        <v>17500</v>
      </c>
      <c r="C16" s="381">
        <v>17500</v>
      </c>
      <c r="D16" s="379">
        <v>5681</v>
      </c>
      <c r="E16" s="382" t="s">
        <v>12</v>
      </c>
      <c r="G16" s="5"/>
      <c r="H16" s="5"/>
      <c r="O16" s="358"/>
      <c r="P16" s="356"/>
      <c r="Q16" s="356"/>
      <c r="R16" s="356"/>
      <c r="S16" s="359"/>
      <c r="U16" s="5"/>
    </row>
    <row r="17" spans="1:21" ht="16.8" x14ac:dyDescent="0.45">
      <c r="A17" s="375">
        <v>8124</v>
      </c>
      <c r="B17" s="379">
        <v>-2435</v>
      </c>
      <c r="C17" s="381">
        <v>-2435</v>
      </c>
      <c r="D17" s="379">
        <v>0</v>
      </c>
      <c r="E17" s="382" t="s">
        <v>13</v>
      </c>
      <c r="F17" t="s">
        <v>14</v>
      </c>
      <c r="G17" s="5"/>
      <c r="H17" s="5"/>
      <c r="O17" s="358"/>
      <c r="P17" s="356"/>
      <c r="Q17" s="356"/>
      <c r="R17" s="356"/>
      <c r="S17" s="359"/>
      <c r="U17" s="5"/>
    </row>
    <row r="18" spans="1:21" ht="16.8" x14ac:dyDescent="0.45">
      <c r="A18" s="375">
        <v>8124</v>
      </c>
      <c r="B18" s="379">
        <v>-25981</v>
      </c>
      <c r="C18" s="381">
        <v>-25981</v>
      </c>
      <c r="D18" s="379">
        <v>0</v>
      </c>
      <c r="E18" s="382" t="s">
        <v>15</v>
      </c>
      <c r="G18" s="5"/>
      <c r="H18" s="5"/>
      <c r="O18" s="358"/>
      <c r="P18" s="356"/>
      <c r="Q18" s="356"/>
      <c r="R18" s="356"/>
      <c r="S18" s="359"/>
      <c r="U18" s="5"/>
    </row>
    <row r="19" spans="1:21" ht="16.8" x14ac:dyDescent="0.45">
      <c r="A19" s="375">
        <v>8124</v>
      </c>
      <c r="B19" s="379">
        <v>-454</v>
      </c>
      <c r="C19" s="381">
        <v>-454</v>
      </c>
      <c r="D19" s="379">
        <v>-151</v>
      </c>
      <c r="E19" s="382" t="s">
        <v>16</v>
      </c>
      <c r="G19" s="5"/>
      <c r="H19" s="5"/>
      <c r="K19" s="3"/>
      <c r="L19" s="3"/>
      <c r="M19" s="4"/>
      <c r="O19" s="358"/>
      <c r="P19" s="356"/>
      <c r="Q19" s="356"/>
      <c r="R19" s="356"/>
      <c r="S19" s="359"/>
      <c r="U19" s="5"/>
    </row>
    <row r="20" spans="1:21" ht="16.8" x14ac:dyDescent="0.45">
      <c r="A20" s="375">
        <v>8124</v>
      </c>
      <c r="B20" s="376">
        <v>-605</v>
      </c>
      <c r="C20" s="383">
        <v>-605</v>
      </c>
      <c r="D20" s="376">
        <v>-202</v>
      </c>
      <c r="E20" s="384" t="s">
        <v>17</v>
      </c>
      <c r="G20" s="5"/>
      <c r="H20" s="5"/>
      <c r="K20" s="3"/>
      <c r="L20" s="3"/>
      <c r="M20" s="4"/>
      <c r="O20" s="358"/>
      <c r="P20" s="355"/>
      <c r="Q20" s="355"/>
      <c r="R20" s="355"/>
      <c r="S20" s="360"/>
      <c r="U20" s="5"/>
    </row>
    <row r="21" spans="1:21" ht="16.8" x14ac:dyDescent="0.45">
      <c r="A21" s="385">
        <v>8124</v>
      </c>
      <c r="B21" s="376">
        <v>-283</v>
      </c>
      <c r="C21" s="386">
        <v>-283</v>
      </c>
      <c r="D21" s="376">
        <v>-94</v>
      </c>
      <c r="E21" s="384" t="s">
        <v>18</v>
      </c>
      <c r="G21" s="5"/>
      <c r="H21" s="5"/>
      <c r="O21" s="358"/>
      <c r="P21" s="355"/>
      <c r="Q21" s="355"/>
      <c r="R21" s="355"/>
      <c r="S21" s="360"/>
      <c r="U21" s="5"/>
    </row>
    <row r="22" spans="1:21" ht="16.8" x14ac:dyDescent="0.45">
      <c r="A22" s="375">
        <v>8124</v>
      </c>
      <c r="B22" s="376">
        <v>-550</v>
      </c>
      <c r="C22" s="377">
        <v>-550</v>
      </c>
      <c r="D22" s="376">
        <v>-184</v>
      </c>
      <c r="E22" s="387" t="s">
        <v>19</v>
      </c>
      <c r="G22" s="5"/>
      <c r="H22" s="5"/>
      <c r="O22" s="358"/>
      <c r="P22" s="355"/>
      <c r="Q22" s="355"/>
      <c r="R22" s="355"/>
      <c r="S22" s="360"/>
      <c r="U22" s="5"/>
    </row>
    <row r="23" spans="1:21" ht="16.8" x14ac:dyDescent="0.45">
      <c r="A23" s="388">
        <v>8124</v>
      </c>
      <c r="B23" s="376">
        <v>-2500</v>
      </c>
      <c r="C23" s="383">
        <v>-2500</v>
      </c>
      <c r="D23" s="376">
        <v>-833</v>
      </c>
      <c r="E23" s="387" t="s">
        <v>20</v>
      </c>
      <c r="G23" s="5"/>
      <c r="H23" s="5"/>
      <c r="O23" s="358"/>
      <c r="P23" s="355"/>
      <c r="Q23" s="355"/>
      <c r="R23" s="355"/>
      <c r="S23" s="360"/>
      <c r="U23" s="5"/>
    </row>
    <row r="24" spans="1:21" ht="16.8" x14ac:dyDescent="0.45">
      <c r="A24" s="388">
        <v>8124</v>
      </c>
      <c r="B24" s="389">
        <v>-688</v>
      </c>
      <c r="C24" s="383">
        <v>-688</v>
      </c>
      <c r="D24" s="389">
        <v>-109</v>
      </c>
      <c r="E24" s="387" t="s">
        <v>21</v>
      </c>
      <c r="G24" s="5"/>
      <c r="H24" s="5"/>
      <c r="O24" s="358"/>
      <c r="P24" s="355"/>
      <c r="Q24" s="355"/>
      <c r="R24" s="355"/>
      <c r="S24" s="360"/>
      <c r="U24" s="5"/>
    </row>
    <row r="25" spans="1:21" ht="16.8" x14ac:dyDescent="0.45">
      <c r="A25" s="390">
        <v>8901</v>
      </c>
      <c r="B25" s="391"/>
      <c r="C25" s="381">
        <v>0</v>
      </c>
      <c r="D25" s="391">
        <v>336</v>
      </c>
      <c r="E25" s="392" t="s">
        <v>22</v>
      </c>
      <c r="G25" s="6"/>
      <c r="H25" s="5"/>
      <c r="K25" s="3"/>
      <c r="O25" s="358"/>
      <c r="P25" s="356"/>
      <c r="Q25" s="356"/>
      <c r="R25" s="356"/>
      <c r="S25" s="360"/>
      <c r="U25" s="6"/>
    </row>
    <row r="26" spans="1:21" ht="17.399999999999999" thickBot="1" x14ac:dyDescent="0.5">
      <c r="A26" s="393">
        <v>8905</v>
      </c>
      <c r="B26" s="394">
        <v>-10000</v>
      </c>
      <c r="C26" s="395">
        <v>-10000</v>
      </c>
      <c r="D26" s="394">
        <v>-9058</v>
      </c>
      <c r="E26" s="396" t="s">
        <v>328</v>
      </c>
      <c r="G26" s="6"/>
      <c r="H26" s="5"/>
      <c r="K26" s="3"/>
      <c r="O26" s="358"/>
      <c r="P26" s="356"/>
      <c r="Q26" s="356"/>
      <c r="R26" s="356"/>
      <c r="S26" s="360"/>
      <c r="U26" s="6"/>
    </row>
    <row r="27" spans="1:21" ht="17.399999999999999" thickTop="1" x14ac:dyDescent="0.45">
      <c r="A27" s="397"/>
      <c r="B27" s="398">
        <f>SUM(B10:B26)</f>
        <v>-14128</v>
      </c>
      <c r="C27" s="399">
        <f>SUM(C10:C26)</f>
        <v>-14128</v>
      </c>
      <c r="D27" s="398">
        <f>SUM(D10:D26)</f>
        <v>10592</v>
      </c>
      <c r="E27" s="374"/>
      <c r="G27" s="5"/>
      <c r="H27" s="5"/>
      <c r="K27" s="3"/>
      <c r="O27" s="351"/>
      <c r="P27" s="356"/>
      <c r="Q27" s="356"/>
      <c r="R27" s="356"/>
      <c r="S27" s="351"/>
      <c r="U27" s="5"/>
    </row>
    <row r="28" spans="1:21" ht="16.8" x14ac:dyDescent="0.45">
      <c r="A28" s="400"/>
      <c r="B28" s="13"/>
      <c r="C28" s="13"/>
      <c r="D28" s="13"/>
      <c r="E28" s="13"/>
      <c r="G28" s="5" t="s">
        <v>23</v>
      </c>
      <c r="O28" s="351"/>
      <c r="P28" s="351"/>
      <c r="Q28" s="351"/>
      <c r="R28" s="351"/>
      <c r="S28" s="351"/>
    </row>
    <row r="29" spans="1:21" ht="16.2" x14ac:dyDescent="0.4">
      <c r="A29" s="367"/>
      <c r="B29" s="371"/>
      <c r="C29" s="371"/>
      <c r="D29" s="371"/>
      <c r="E29" s="13"/>
    </row>
    <row r="32" spans="1:21" ht="13.2" x14ac:dyDescent="0.25"/>
    <row r="33" ht="13.2" x14ac:dyDescent="0.25"/>
    <row r="34" ht="13.2" x14ac:dyDescent="0.25"/>
    <row r="35" ht="13.2" x14ac:dyDescent="0.25"/>
    <row r="36" ht="13.2" x14ac:dyDescent="0.25"/>
  </sheetData>
  <mergeCells count="2">
    <mergeCell ref="A1:E1"/>
    <mergeCell ref="O1:S1"/>
  </mergeCells>
  <conditionalFormatting sqref="B31:D31">
    <cfRule type="cellIs" dxfId="1" priority="1" operator="equal">
      <formula>"rezerva ok"</formula>
    </cfRule>
    <cfRule type="cellIs" dxfId="0" priority="2" operator="equal">
      <formula>"moc nízká rezerva"</formula>
    </cfRule>
  </conditionalFormatting>
  <pageMargins left="0.25" right="0.25" top="0.75" bottom="0.75" header="0.3" footer="0.3"/>
  <pageSetup paperSize="9" fitToHeight="0" orientation="landscape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8"/>
  <sheetViews>
    <sheetView tabSelected="1" topLeftCell="B1" zoomScale="150" zoomScaleNormal="150" workbookViewId="0">
      <pane ySplit="3" topLeftCell="A4" activePane="bottomLeft" state="frozen"/>
      <selection pane="bottomLeft" activeCell="H4" sqref="H4"/>
    </sheetView>
  </sheetViews>
  <sheetFormatPr defaultColWidth="8.88671875" defaultRowHeight="13.2" x14ac:dyDescent="0.25"/>
  <cols>
    <col min="1" max="1" width="9.44140625" style="28" customWidth="1"/>
    <col min="2" max="2" width="7.109375" style="28" customWidth="1"/>
    <col min="3" max="4" width="5.44140625" style="28" customWidth="1"/>
    <col min="5" max="5" width="9.44140625" style="121" customWidth="1"/>
    <col min="6" max="8" width="9.44140625" style="28" customWidth="1"/>
    <col min="9" max="9" width="40.44140625" style="28" customWidth="1"/>
    <col min="10" max="16384" width="8.88671875" style="28"/>
  </cols>
  <sheetData>
    <row r="1" spans="1:10" ht="20.100000000000001" customHeight="1" thickBot="1" x14ac:dyDescent="0.3">
      <c r="A1" s="471" t="s">
        <v>345</v>
      </c>
      <c r="B1" s="471"/>
      <c r="C1" s="471"/>
      <c r="D1" s="471"/>
      <c r="E1" s="471"/>
      <c r="F1" s="471"/>
      <c r="G1" s="471"/>
      <c r="H1" s="471"/>
      <c r="I1" s="471"/>
      <c r="J1" s="27"/>
    </row>
    <row r="2" spans="1:10" ht="21.9" customHeight="1" thickBot="1" x14ac:dyDescent="0.3">
      <c r="A2" s="29" t="s">
        <v>24</v>
      </c>
      <c r="B2" s="273" t="s">
        <v>299</v>
      </c>
      <c r="C2" s="30" t="s">
        <v>25</v>
      </c>
      <c r="D2" s="31" t="s">
        <v>26</v>
      </c>
      <c r="E2" s="32" t="s">
        <v>27</v>
      </c>
      <c r="F2" s="33" t="s">
        <v>1</v>
      </c>
      <c r="G2" s="33" t="s">
        <v>28</v>
      </c>
      <c r="H2" s="122" t="s">
        <v>111</v>
      </c>
      <c r="I2" s="34"/>
      <c r="J2" s="27"/>
    </row>
    <row r="3" spans="1:10" ht="21.9" customHeight="1" thickBot="1" x14ac:dyDescent="0.3">
      <c r="A3" s="35"/>
      <c r="B3" s="35"/>
      <c r="C3" s="35"/>
      <c r="D3" s="35"/>
      <c r="E3" s="36">
        <v>2025</v>
      </c>
      <c r="F3" s="37">
        <v>2025</v>
      </c>
      <c r="G3" s="37">
        <v>2025</v>
      </c>
      <c r="H3" s="295">
        <v>0.33</v>
      </c>
      <c r="I3" s="38" t="s">
        <v>344</v>
      </c>
    </row>
    <row r="4" spans="1:10" ht="12.75" customHeight="1" x14ac:dyDescent="0.25">
      <c r="A4" s="39"/>
      <c r="B4" s="39"/>
      <c r="C4" s="39"/>
      <c r="D4" s="39"/>
      <c r="E4" s="40"/>
      <c r="F4" s="39"/>
      <c r="G4" s="39"/>
      <c r="H4" s="39"/>
      <c r="I4" s="41"/>
    </row>
    <row r="5" spans="1:10" ht="12.75" customHeight="1" x14ac:dyDescent="0.25">
      <c r="A5" s="42"/>
      <c r="B5" s="25" t="s">
        <v>29</v>
      </c>
      <c r="C5" s="42"/>
      <c r="D5" s="42"/>
      <c r="E5" s="43"/>
      <c r="F5" s="44"/>
      <c r="G5" s="44"/>
      <c r="H5" s="41"/>
      <c r="I5" s="44"/>
    </row>
    <row r="6" spans="1:10" ht="12.75" customHeight="1" x14ac:dyDescent="0.25">
      <c r="A6" s="45"/>
      <c r="B6" s="46"/>
      <c r="C6" s="47" t="s">
        <v>30</v>
      </c>
      <c r="D6" s="48">
        <v>1111</v>
      </c>
      <c r="E6" s="280">
        <v>20440</v>
      </c>
      <c r="F6" s="280">
        <v>20440</v>
      </c>
      <c r="G6" s="49">
        <v>6028</v>
      </c>
      <c r="H6" s="257">
        <f>G6/F6</f>
        <v>0.29491193737769078</v>
      </c>
      <c r="I6" s="86" t="s">
        <v>31</v>
      </c>
    </row>
    <row r="7" spans="1:10" ht="12.75" customHeight="1" x14ac:dyDescent="0.25">
      <c r="A7" s="46"/>
      <c r="B7" s="46"/>
      <c r="C7" s="47" t="s">
        <v>30</v>
      </c>
      <c r="D7" s="48">
        <v>1112</v>
      </c>
      <c r="E7" s="281">
        <v>1530</v>
      </c>
      <c r="F7" s="281">
        <v>1530</v>
      </c>
      <c r="G7" s="49">
        <v>440</v>
      </c>
      <c r="H7" s="257">
        <f>G7/F7</f>
        <v>0.28758169934640521</v>
      </c>
      <c r="I7" s="86" t="s">
        <v>32</v>
      </c>
    </row>
    <row r="8" spans="1:10" ht="12.75" customHeight="1" x14ac:dyDescent="0.25">
      <c r="A8" s="46"/>
      <c r="B8" s="46"/>
      <c r="C8" s="47" t="s">
        <v>30</v>
      </c>
      <c r="D8" s="48">
        <v>1113</v>
      </c>
      <c r="E8" s="281">
        <v>3320</v>
      </c>
      <c r="F8" s="281">
        <v>3320</v>
      </c>
      <c r="G8" s="49">
        <v>1122</v>
      </c>
      <c r="H8" s="257">
        <f>G8/F8</f>
        <v>0.33795180722891566</v>
      </c>
      <c r="I8" s="86" t="s">
        <v>33</v>
      </c>
    </row>
    <row r="9" spans="1:10" ht="12.75" customHeight="1" x14ac:dyDescent="0.25">
      <c r="A9" s="46"/>
      <c r="B9" s="46"/>
      <c r="C9" s="47" t="s">
        <v>30</v>
      </c>
      <c r="D9" s="48">
        <v>1121</v>
      </c>
      <c r="E9" s="281">
        <v>27230</v>
      </c>
      <c r="F9" s="281">
        <v>27230</v>
      </c>
      <c r="G9" s="49">
        <v>5982</v>
      </c>
      <c r="H9" s="257">
        <f>G9/F9</f>
        <v>0.21968417186926184</v>
      </c>
      <c r="I9" s="86" t="s">
        <v>34</v>
      </c>
    </row>
    <row r="10" spans="1:10" ht="12.75" customHeight="1" x14ac:dyDescent="0.25">
      <c r="A10" s="46"/>
      <c r="B10" s="46"/>
      <c r="C10" s="47"/>
      <c r="D10" s="48">
        <v>1122</v>
      </c>
      <c r="E10" s="281">
        <v>3500</v>
      </c>
      <c r="F10" s="281">
        <v>3500</v>
      </c>
      <c r="G10" s="49">
        <v>5593</v>
      </c>
      <c r="H10" s="257">
        <f>G10/F10</f>
        <v>1.5980000000000001</v>
      </c>
      <c r="I10" s="86" t="s">
        <v>35</v>
      </c>
    </row>
    <row r="11" spans="1:10" ht="12.75" customHeight="1" x14ac:dyDescent="0.25">
      <c r="A11" s="46"/>
      <c r="B11" s="46"/>
      <c r="C11" s="47" t="s">
        <v>30</v>
      </c>
      <c r="D11" s="48">
        <v>1211</v>
      </c>
      <c r="E11" s="281">
        <v>54495</v>
      </c>
      <c r="F11" s="281">
        <v>54495</v>
      </c>
      <c r="G11" s="49">
        <v>16088</v>
      </c>
      <c r="H11" s="257">
        <f t="shared" ref="H11:H23" si="0">G11/F11</f>
        <v>0.29521974493072761</v>
      </c>
      <c r="I11" s="86" t="s">
        <v>36</v>
      </c>
    </row>
    <row r="12" spans="1:10" ht="12.75" customHeight="1" x14ac:dyDescent="0.25">
      <c r="A12" s="46"/>
      <c r="B12" s="46"/>
      <c r="C12" s="47"/>
      <c r="D12" s="48">
        <v>1334</v>
      </c>
      <c r="E12" s="281"/>
      <c r="F12" s="281"/>
      <c r="G12" s="49">
        <v>2</v>
      </c>
      <c r="H12" s="257"/>
      <c r="I12" s="86" t="s">
        <v>303</v>
      </c>
    </row>
    <row r="13" spans="1:10" ht="12.75" customHeight="1" x14ac:dyDescent="0.25">
      <c r="A13" s="46"/>
      <c r="B13" s="46"/>
      <c r="C13" s="47"/>
      <c r="D13" s="48">
        <v>1335</v>
      </c>
      <c r="E13" s="281"/>
      <c r="F13" s="281"/>
      <c r="G13" s="49">
        <v>10</v>
      </c>
      <c r="H13" s="257"/>
      <c r="I13" s="86" t="s">
        <v>304</v>
      </c>
    </row>
    <row r="14" spans="1:10" ht="12.75" customHeight="1" x14ac:dyDescent="0.25">
      <c r="A14" s="46"/>
      <c r="B14" s="46"/>
      <c r="C14" s="47"/>
      <c r="D14" s="48">
        <v>1341</v>
      </c>
      <c r="E14" s="281">
        <v>110</v>
      </c>
      <c r="F14" s="281">
        <v>110</v>
      </c>
      <c r="G14" s="49">
        <v>77</v>
      </c>
      <c r="H14" s="257">
        <f t="shared" si="0"/>
        <v>0.7</v>
      </c>
      <c r="I14" s="86" t="s">
        <v>37</v>
      </c>
    </row>
    <row r="15" spans="1:10" ht="12.75" customHeight="1" x14ac:dyDescent="0.25">
      <c r="A15" s="46"/>
      <c r="B15" s="45"/>
      <c r="C15" s="46"/>
      <c r="D15" s="48">
        <v>1345</v>
      </c>
      <c r="E15" s="281">
        <v>4200</v>
      </c>
      <c r="F15" s="281">
        <v>4200</v>
      </c>
      <c r="G15" s="49">
        <v>2549</v>
      </c>
      <c r="H15" s="257">
        <f t="shared" si="0"/>
        <v>0.60690476190476195</v>
      </c>
      <c r="I15" s="86" t="s">
        <v>38</v>
      </c>
    </row>
    <row r="16" spans="1:10" ht="12.75" customHeight="1" x14ac:dyDescent="0.25">
      <c r="A16" s="46"/>
      <c r="B16" s="46"/>
      <c r="C16" s="46"/>
      <c r="D16" s="48">
        <v>1342</v>
      </c>
      <c r="E16" s="281">
        <v>200</v>
      </c>
      <c r="F16" s="281">
        <v>200</v>
      </c>
      <c r="G16" s="49">
        <v>54</v>
      </c>
      <c r="H16" s="257">
        <f t="shared" si="0"/>
        <v>0.27</v>
      </c>
      <c r="I16" s="86" t="s">
        <v>39</v>
      </c>
    </row>
    <row r="17" spans="1:11" ht="12.75" customHeight="1" x14ac:dyDescent="0.25">
      <c r="A17" s="46"/>
      <c r="B17" s="46"/>
      <c r="C17" s="46"/>
      <c r="D17" s="48">
        <v>1343</v>
      </c>
      <c r="E17" s="281">
        <v>140</v>
      </c>
      <c r="F17" s="281">
        <v>140</v>
      </c>
      <c r="G17" s="49">
        <v>63</v>
      </c>
      <c r="H17" s="257">
        <f t="shared" si="0"/>
        <v>0.45</v>
      </c>
      <c r="I17" s="86" t="s">
        <v>40</v>
      </c>
    </row>
    <row r="18" spans="1:11" ht="12.75" customHeight="1" x14ac:dyDescent="0.25">
      <c r="A18" s="46"/>
      <c r="B18" s="46"/>
      <c r="C18" s="46"/>
      <c r="D18" s="48">
        <v>1361</v>
      </c>
      <c r="E18" s="281">
        <v>700</v>
      </c>
      <c r="F18" s="281">
        <v>700</v>
      </c>
      <c r="G18" s="49">
        <v>366</v>
      </c>
      <c r="H18" s="257">
        <f t="shared" si="0"/>
        <v>0.52285714285714291</v>
      </c>
      <c r="I18" s="86" t="s">
        <v>41</v>
      </c>
    </row>
    <row r="19" spans="1:11" ht="12.75" customHeight="1" x14ac:dyDescent="0.25">
      <c r="A19" s="46"/>
      <c r="B19" s="46"/>
      <c r="C19" s="46"/>
      <c r="D19" s="48">
        <v>1381</v>
      </c>
      <c r="E19" s="282">
        <v>1800</v>
      </c>
      <c r="F19" s="282">
        <v>1800</v>
      </c>
      <c r="G19" s="49">
        <v>0</v>
      </c>
      <c r="H19" s="257">
        <f t="shared" si="0"/>
        <v>0</v>
      </c>
      <c r="I19" s="61" t="s">
        <v>42</v>
      </c>
    </row>
    <row r="20" spans="1:11" ht="12.75" customHeight="1" x14ac:dyDescent="0.25">
      <c r="A20" s="58"/>
      <c r="B20" s="58"/>
      <c r="C20" s="58"/>
      <c r="D20" s="70">
        <v>1386</v>
      </c>
      <c r="E20" s="284"/>
      <c r="F20" s="284"/>
      <c r="G20" s="52">
        <v>330</v>
      </c>
      <c r="H20" s="257"/>
      <c r="I20" s="297"/>
    </row>
    <row r="21" spans="1:11" ht="12.75" customHeight="1" x14ac:dyDescent="0.25">
      <c r="A21" s="58"/>
      <c r="B21" s="58"/>
      <c r="C21" s="58"/>
      <c r="D21" s="70">
        <v>1387</v>
      </c>
      <c r="E21" s="296"/>
      <c r="F21" s="296"/>
      <c r="G21" s="52">
        <v>112</v>
      </c>
      <c r="H21" s="257"/>
      <c r="I21" s="297"/>
    </row>
    <row r="22" spans="1:11" ht="12.75" customHeight="1" thickBot="1" x14ac:dyDescent="0.3">
      <c r="A22" s="50"/>
      <c r="B22" s="50"/>
      <c r="C22" s="50"/>
      <c r="D22" s="51">
        <v>1511</v>
      </c>
      <c r="E22" s="283">
        <v>10000</v>
      </c>
      <c r="F22" s="283">
        <v>10000</v>
      </c>
      <c r="G22" s="52">
        <v>345</v>
      </c>
      <c r="H22" s="257">
        <f t="shared" si="0"/>
        <v>3.4500000000000003E-2</v>
      </c>
      <c r="I22" s="123" t="s">
        <v>43</v>
      </c>
    </row>
    <row r="23" spans="1:11" ht="12.75" customHeight="1" thickTop="1" x14ac:dyDescent="0.25">
      <c r="A23" s="53"/>
      <c r="B23" s="53"/>
      <c r="C23" s="53"/>
      <c r="D23" s="54"/>
      <c r="E23" s="55">
        <f>SUM(E6:E22)</f>
        <v>127665</v>
      </c>
      <c r="F23" s="298">
        <f>SUM(F6:F22)</f>
        <v>127665</v>
      </c>
      <c r="G23" s="56">
        <f>SUM(G6:G22)</f>
        <v>39161</v>
      </c>
      <c r="H23" s="257">
        <f t="shared" si="0"/>
        <v>0.30674812987114713</v>
      </c>
      <c r="I23" s="124"/>
    </row>
    <row r="24" spans="1:11" ht="12.75" customHeight="1" x14ac:dyDescent="0.25">
      <c r="A24" s="58"/>
      <c r="B24" s="58"/>
      <c r="C24" s="58"/>
      <c r="D24" s="58"/>
      <c r="E24" s="59"/>
      <c r="F24" s="60"/>
      <c r="G24" s="60"/>
      <c r="H24" s="60"/>
      <c r="I24" s="61"/>
      <c r="J24" s="62"/>
      <c r="K24" s="63"/>
    </row>
    <row r="25" spans="1:11" ht="12.75" customHeight="1" x14ac:dyDescent="0.25">
      <c r="A25" s="53"/>
      <c r="B25" s="24" t="s">
        <v>44</v>
      </c>
      <c r="C25" s="53"/>
      <c r="D25" s="53"/>
      <c r="E25" s="64"/>
      <c r="F25" s="65"/>
      <c r="G25" s="65"/>
      <c r="H25" s="60"/>
      <c r="I25" s="66"/>
    </row>
    <row r="26" spans="1:11" ht="12.75" customHeight="1" x14ac:dyDescent="0.25">
      <c r="A26" s="53"/>
      <c r="B26" s="266"/>
      <c r="C26" s="53">
        <v>2144</v>
      </c>
      <c r="D26" s="54">
        <v>2111</v>
      </c>
      <c r="E26" s="284">
        <v>10</v>
      </c>
      <c r="F26" s="284">
        <v>10</v>
      </c>
      <c r="G26" s="45">
        <v>7</v>
      </c>
      <c r="H26" s="257">
        <f>G26/F26</f>
        <v>0.7</v>
      </c>
      <c r="I26" s="86" t="s">
        <v>45</v>
      </c>
    </row>
    <row r="27" spans="1:11" ht="12.75" customHeight="1" x14ac:dyDescent="0.25">
      <c r="A27" s="53"/>
      <c r="B27" s="266"/>
      <c r="C27" s="53">
        <v>3299</v>
      </c>
      <c r="D27" s="54">
        <v>2111</v>
      </c>
      <c r="E27" s="284">
        <v>100</v>
      </c>
      <c r="F27" s="284">
        <v>100</v>
      </c>
      <c r="G27" s="45">
        <v>23</v>
      </c>
      <c r="H27" s="257">
        <f>G27/F27</f>
        <v>0.23</v>
      </c>
      <c r="I27" s="86" t="s">
        <v>46</v>
      </c>
    </row>
    <row r="28" spans="1:11" ht="12.75" customHeight="1" x14ac:dyDescent="0.25">
      <c r="A28" s="53"/>
      <c r="B28" s="266"/>
      <c r="C28" s="46">
        <v>3349</v>
      </c>
      <c r="D28" s="48">
        <v>2111</v>
      </c>
      <c r="E28" s="284">
        <v>80</v>
      </c>
      <c r="F28" s="284">
        <v>80</v>
      </c>
      <c r="G28" s="45">
        <v>24</v>
      </c>
      <c r="H28" s="257">
        <f>G28/F28</f>
        <v>0.3</v>
      </c>
      <c r="I28" s="86" t="s">
        <v>47</v>
      </c>
    </row>
    <row r="29" spans="1:11" ht="12.75" customHeight="1" x14ac:dyDescent="0.25">
      <c r="A29" s="53"/>
      <c r="B29" s="266"/>
      <c r="C29" s="53">
        <v>3392</v>
      </c>
      <c r="D29" s="48">
        <v>2111</v>
      </c>
      <c r="E29" s="284">
        <v>350</v>
      </c>
      <c r="F29" s="284">
        <v>350</v>
      </c>
      <c r="G29" s="45">
        <v>471</v>
      </c>
      <c r="H29" s="257">
        <f>G29/F29</f>
        <v>1.3457142857142856</v>
      </c>
      <c r="I29" s="86" t="s">
        <v>48</v>
      </c>
    </row>
    <row r="30" spans="1:11" ht="12.75" customHeight="1" x14ac:dyDescent="0.25">
      <c r="A30" s="53"/>
      <c r="B30" s="266">
        <v>2025000005</v>
      </c>
      <c r="C30" s="53">
        <v>3392</v>
      </c>
      <c r="D30" s="54">
        <v>2111</v>
      </c>
      <c r="E30" s="284">
        <v>390</v>
      </c>
      <c r="F30" s="420">
        <v>690</v>
      </c>
      <c r="G30" s="45">
        <v>0</v>
      </c>
      <c r="H30" s="257">
        <f t="shared" ref="H30:H110" si="1">G30/F30</f>
        <v>0</v>
      </c>
      <c r="I30" s="86" t="s">
        <v>49</v>
      </c>
    </row>
    <row r="31" spans="1:11" ht="12.75" customHeight="1" x14ac:dyDescent="0.25">
      <c r="A31" s="53"/>
      <c r="B31" s="266">
        <v>5600000000</v>
      </c>
      <c r="C31" s="53">
        <v>3392</v>
      </c>
      <c r="D31" s="54">
        <v>2111</v>
      </c>
      <c r="E31" s="284">
        <v>220</v>
      </c>
      <c r="F31" s="284">
        <v>220</v>
      </c>
      <c r="G31" s="45">
        <v>0</v>
      </c>
      <c r="H31" s="257">
        <f t="shared" si="1"/>
        <v>0</v>
      </c>
      <c r="I31" s="86" t="s">
        <v>50</v>
      </c>
    </row>
    <row r="32" spans="1:11" ht="12.75" customHeight="1" x14ac:dyDescent="0.25">
      <c r="A32" s="45"/>
      <c r="B32" s="267">
        <v>3314000000</v>
      </c>
      <c r="C32" s="46">
        <v>3392</v>
      </c>
      <c r="D32" s="48">
        <v>2111</v>
      </c>
      <c r="E32" s="284">
        <v>10</v>
      </c>
      <c r="F32" s="284">
        <v>10</v>
      </c>
      <c r="G32" s="45">
        <v>0</v>
      </c>
      <c r="H32" s="257">
        <f t="shared" si="1"/>
        <v>0</v>
      </c>
      <c r="I32" s="86" t="s">
        <v>51</v>
      </c>
    </row>
    <row r="33" spans="1:9" ht="12.75" customHeight="1" x14ac:dyDescent="0.25">
      <c r="A33" s="46"/>
      <c r="B33" s="267">
        <v>7400000000</v>
      </c>
      <c r="C33" s="46">
        <v>3412</v>
      </c>
      <c r="D33" s="48">
        <v>2111</v>
      </c>
      <c r="E33" s="284">
        <v>400</v>
      </c>
      <c r="F33" s="284">
        <v>400</v>
      </c>
      <c r="G33" s="45">
        <v>0</v>
      </c>
      <c r="H33" s="257">
        <f t="shared" si="1"/>
        <v>0</v>
      </c>
      <c r="I33" s="86" t="s">
        <v>52</v>
      </c>
    </row>
    <row r="34" spans="1:9" ht="12.75" customHeight="1" x14ac:dyDescent="0.25">
      <c r="A34" s="46"/>
      <c r="B34" s="267">
        <v>5300000000</v>
      </c>
      <c r="C34" s="46">
        <v>3412</v>
      </c>
      <c r="D34" s="48">
        <v>2111</v>
      </c>
      <c r="E34" s="284">
        <v>235</v>
      </c>
      <c r="F34" s="284">
        <v>235</v>
      </c>
      <c r="G34" s="45">
        <v>0</v>
      </c>
      <c r="H34" s="257">
        <f t="shared" si="1"/>
        <v>0</v>
      </c>
      <c r="I34" s="125" t="s">
        <v>53</v>
      </c>
    </row>
    <row r="35" spans="1:9" ht="12.75" customHeight="1" x14ac:dyDescent="0.25">
      <c r="A35" s="46"/>
      <c r="B35" s="267">
        <v>2023003400</v>
      </c>
      <c r="C35" s="46">
        <v>3412</v>
      </c>
      <c r="D35" s="48">
        <v>2111</v>
      </c>
      <c r="E35" s="284">
        <v>10</v>
      </c>
      <c r="F35" s="284">
        <v>10</v>
      </c>
      <c r="G35" s="45">
        <v>2</v>
      </c>
      <c r="H35" s="257">
        <f t="shared" si="1"/>
        <v>0.2</v>
      </c>
      <c r="I35" s="126" t="s">
        <v>54</v>
      </c>
    </row>
    <row r="36" spans="1:9" ht="12.75" customHeight="1" x14ac:dyDescent="0.25">
      <c r="A36" s="46"/>
      <c r="B36" s="267">
        <v>5310000000</v>
      </c>
      <c r="C36" s="46">
        <v>3412</v>
      </c>
      <c r="D36" s="48">
        <v>2111</v>
      </c>
      <c r="E36" s="284">
        <v>250</v>
      </c>
      <c r="F36" s="284">
        <v>250</v>
      </c>
      <c r="G36" s="45">
        <v>0</v>
      </c>
      <c r="H36" s="257">
        <f t="shared" si="1"/>
        <v>0</v>
      </c>
      <c r="I36" s="126" t="s">
        <v>298</v>
      </c>
    </row>
    <row r="37" spans="1:9" ht="12.75" customHeight="1" x14ac:dyDescent="0.25">
      <c r="A37" s="68"/>
      <c r="B37" s="268"/>
      <c r="C37" s="68">
        <v>3612</v>
      </c>
      <c r="D37" s="69">
        <v>2111</v>
      </c>
      <c r="E37" s="284">
        <v>3900</v>
      </c>
      <c r="F37" s="284">
        <v>3900</v>
      </c>
      <c r="G37" s="45">
        <v>1447</v>
      </c>
      <c r="H37" s="257">
        <f t="shared" si="1"/>
        <v>0.37102564102564101</v>
      </c>
      <c r="I37" s="127" t="s">
        <v>55</v>
      </c>
    </row>
    <row r="38" spans="1:9" ht="12.75" customHeight="1" x14ac:dyDescent="0.25">
      <c r="A38" s="68"/>
      <c r="B38" s="268"/>
      <c r="C38" s="68">
        <v>3613</v>
      </c>
      <c r="D38" s="69">
        <v>2111</v>
      </c>
      <c r="E38" s="284">
        <v>1700</v>
      </c>
      <c r="F38" s="284">
        <v>1700</v>
      </c>
      <c r="G38" s="45">
        <v>735</v>
      </c>
      <c r="H38" s="257">
        <f t="shared" si="1"/>
        <v>0.43235294117647061</v>
      </c>
      <c r="I38" s="127" t="s">
        <v>56</v>
      </c>
    </row>
    <row r="39" spans="1:9" ht="12.75" customHeight="1" x14ac:dyDescent="0.25">
      <c r="A39" s="46"/>
      <c r="B39" s="267"/>
      <c r="C39" s="46">
        <v>3632</v>
      </c>
      <c r="D39" s="48">
        <v>2111</v>
      </c>
      <c r="E39" s="284">
        <v>50</v>
      </c>
      <c r="F39" s="284">
        <v>50</v>
      </c>
      <c r="G39" s="45">
        <v>100</v>
      </c>
      <c r="H39" s="257">
        <f t="shared" si="1"/>
        <v>2</v>
      </c>
      <c r="I39" s="86" t="s">
        <v>57</v>
      </c>
    </row>
    <row r="40" spans="1:9" ht="12.75" customHeight="1" x14ac:dyDescent="0.25">
      <c r="A40" s="46"/>
      <c r="B40" s="267">
        <v>5280000000</v>
      </c>
      <c r="C40" s="46">
        <v>3639</v>
      </c>
      <c r="D40" s="48">
        <v>2111</v>
      </c>
      <c r="E40" s="284"/>
      <c r="F40" s="284"/>
      <c r="G40" s="45">
        <v>33</v>
      </c>
      <c r="H40" s="257"/>
      <c r="I40" s="86" t="s">
        <v>337</v>
      </c>
    </row>
    <row r="41" spans="1:9" ht="12.75" customHeight="1" x14ac:dyDescent="0.25">
      <c r="A41" s="46"/>
      <c r="B41" s="267"/>
      <c r="C41" s="46">
        <v>3639</v>
      </c>
      <c r="D41" s="48">
        <v>2111</v>
      </c>
      <c r="E41" s="284">
        <v>500</v>
      </c>
      <c r="F41" s="284">
        <v>500</v>
      </c>
      <c r="G41" s="45">
        <v>180</v>
      </c>
      <c r="H41" s="257">
        <f t="shared" si="1"/>
        <v>0.36</v>
      </c>
      <c r="I41" s="86" t="s">
        <v>58</v>
      </c>
    </row>
    <row r="42" spans="1:9" ht="12.75" customHeight="1" x14ac:dyDescent="0.25">
      <c r="A42" s="46"/>
      <c r="B42" s="267"/>
      <c r="C42" s="46">
        <v>3722</v>
      </c>
      <c r="D42" s="48">
        <v>2111</v>
      </c>
      <c r="E42" s="284">
        <v>30</v>
      </c>
      <c r="F42" s="284">
        <v>30</v>
      </c>
      <c r="G42" s="45">
        <v>1</v>
      </c>
      <c r="H42" s="257">
        <f t="shared" si="1"/>
        <v>3.3333333333333333E-2</v>
      </c>
      <c r="I42" s="86" t="s">
        <v>59</v>
      </c>
    </row>
    <row r="43" spans="1:9" ht="12.75" customHeight="1" x14ac:dyDescent="0.25">
      <c r="A43" s="46"/>
      <c r="B43" s="267">
        <v>9213000000</v>
      </c>
      <c r="C43" s="46">
        <v>3722</v>
      </c>
      <c r="D43" s="48">
        <v>2111</v>
      </c>
      <c r="E43" s="284">
        <v>30</v>
      </c>
      <c r="F43" s="284">
        <v>30</v>
      </c>
      <c r="G43" s="45">
        <v>32</v>
      </c>
      <c r="H43" s="257">
        <f t="shared" si="1"/>
        <v>1.0666666666666667</v>
      </c>
      <c r="I43" s="86" t="s">
        <v>60</v>
      </c>
    </row>
    <row r="44" spans="1:9" ht="12.75" customHeight="1" x14ac:dyDescent="0.25">
      <c r="A44" s="46"/>
      <c r="B44" s="267">
        <v>6500000000</v>
      </c>
      <c r="C44" s="46">
        <v>3722</v>
      </c>
      <c r="D44" s="48">
        <v>2111</v>
      </c>
      <c r="E44" s="284">
        <v>400</v>
      </c>
      <c r="F44" s="284">
        <v>400</v>
      </c>
      <c r="G44" s="45">
        <v>110</v>
      </c>
      <c r="H44" s="257">
        <f t="shared" si="1"/>
        <v>0.27500000000000002</v>
      </c>
      <c r="I44" s="86" t="s">
        <v>61</v>
      </c>
    </row>
    <row r="45" spans="1:9" ht="12.75" customHeight="1" x14ac:dyDescent="0.25">
      <c r="A45" s="46"/>
      <c r="B45" s="267">
        <v>5400000000</v>
      </c>
      <c r="C45" s="46">
        <v>3392</v>
      </c>
      <c r="D45" s="48">
        <v>2112</v>
      </c>
      <c r="E45" s="284">
        <v>1203</v>
      </c>
      <c r="F45" s="284">
        <v>1203</v>
      </c>
      <c r="G45" s="45">
        <v>256</v>
      </c>
      <c r="H45" s="257">
        <f t="shared" si="1"/>
        <v>0.21280133000831256</v>
      </c>
      <c r="I45" s="126" t="s">
        <v>62</v>
      </c>
    </row>
    <row r="46" spans="1:9" ht="12.75" customHeight="1" x14ac:dyDescent="0.25">
      <c r="A46" s="46"/>
      <c r="B46" s="267"/>
      <c r="C46" s="46">
        <v>3612</v>
      </c>
      <c r="D46" s="48">
        <v>2119</v>
      </c>
      <c r="E46" s="284">
        <v>100</v>
      </c>
      <c r="F46" s="284">
        <v>100</v>
      </c>
      <c r="G46" s="45">
        <v>234</v>
      </c>
      <c r="H46" s="257">
        <f t="shared" si="1"/>
        <v>2.34</v>
      </c>
      <c r="I46" s="86" t="s">
        <v>63</v>
      </c>
    </row>
    <row r="47" spans="1:9" ht="12.75" customHeight="1" x14ac:dyDescent="0.25">
      <c r="A47" s="46"/>
      <c r="B47" s="267"/>
      <c r="C47" s="46">
        <v>3639</v>
      </c>
      <c r="D47" s="48">
        <v>2131</v>
      </c>
      <c r="E47" s="284">
        <v>1000</v>
      </c>
      <c r="F47" s="284">
        <v>1000</v>
      </c>
      <c r="G47" s="45">
        <v>781</v>
      </c>
      <c r="H47" s="257">
        <f t="shared" si="1"/>
        <v>0.78100000000000003</v>
      </c>
      <c r="I47" s="86" t="s">
        <v>64</v>
      </c>
    </row>
    <row r="48" spans="1:9" ht="12.75" customHeight="1" x14ac:dyDescent="0.25">
      <c r="A48" s="46"/>
      <c r="B48" s="267">
        <v>5930000000</v>
      </c>
      <c r="C48" s="46">
        <v>3319</v>
      </c>
      <c r="D48" s="48">
        <v>2132</v>
      </c>
      <c r="E48" s="284">
        <v>15</v>
      </c>
      <c r="F48" s="284">
        <v>15</v>
      </c>
      <c r="G48" s="45">
        <v>9</v>
      </c>
      <c r="H48" s="257">
        <f t="shared" si="1"/>
        <v>0.6</v>
      </c>
      <c r="I48" s="86" t="s">
        <v>65</v>
      </c>
    </row>
    <row r="49" spans="1:9" ht="12.75" customHeight="1" x14ac:dyDescent="0.25">
      <c r="A49" s="46"/>
      <c r="B49" s="267"/>
      <c r="C49" s="46">
        <v>3392</v>
      </c>
      <c r="D49" s="48">
        <v>2132</v>
      </c>
      <c r="E49" s="284"/>
      <c r="F49" s="420">
        <v>400</v>
      </c>
      <c r="G49" s="45">
        <v>115</v>
      </c>
      <c r="H49" s="257">
        <f t="shared" si="1"/>
        <v>0.28749999999999998</v>
      </c>
      <c r="I49" s="86" t="s">
        <v>305</v>
      </c>
    </row>
    <row r="50" spans="1:9" ht="12.75" customHeight="1" x14ac:dyDescent="0.25">
      <c r="A50" s="46"/>
      <c r="B50" s="267">
        <v>5300000000</v>
      </c>
      <c r="C50" s="46">
        <v>3412</v>
      </c>
      <c r="D50" s="48">
        <v>2132</v>
      </c>
      <c r="E50" s="284">
        <v>500</v>
      </c>
      <c r="F50" s="284">
        <v>500</v>
      </c>
      <c r="G50" s="45">
        <v>189</v>
      </c>
      <c r="H50" s="257">
        <f t="shared" si="1"/>
        <v>0.378</v>
      </c>
      <c r="I50" s="86" t="s">
        <v>66</v>
      </c>
    </row>
    <row r="51" spans="1:9" ht="12.75" customHeight="1" x14ac:dyDescent="0.25">
      <c r="A51" s="46"/>
      <c r="B51" s="267">
        <v>53200000</v>
      </c>
      <c r="C51" s="46">
        <v>3412</v>
      </c>
      <c r="D51" s="48">
        <v>2132</v>
      </c>
      <c r="E51" s="284">
        <v>15</v>
      </c>
      <c r="F51" s="284">
        <v>15</v>
      </c>
      <c r="G51" s="45">
        <v>8</v>
      </c>
      <c r="H51" s="257">
        <f t="shared" si="1"/>
        <v>0.53333333333333333</v>
      </c>
      <c r="I51" s="86" t="s">
        <v>67</v>
      </c>
    </row>
    <row r="52" spans="1:9" ht="12.75" customHeight="1" x14ac:dyDescent="0.25">
      <c r="A52" s="68"/>
      <c r="B52" s="268"/>
      <c r="C52" s="68">
        <v>3612</v>
      </c>
      <c r="D52" s="69">
        <v>2132</v>
      </c>
      <c r="E52" s="284">
        <v>7600</v>
      </c>
      <c r="F52" s="284">
        <v>7600</v>
      </c>
      <c r="G52" s="45">
        <v>2546</v>
      </c>
      <c r="H52" s="257">
        <f t="shared" si="1"/>
        <v>0.33500000000000002</v>
      </c>
      <c r="I52" s="127" t="s">
        <v>68</v>
      </c>
    </row>
    <row r="53" spans="1:9" ht="12.75" customHeight="1" x14ac:dyDescent="0.25">
      <c r="A53" s="68"/>
      <c r="B53" s="268"/>
      <c r="C53" s="68">
        <v>3613</v>
      </c>
      <c r="D53" s="69">
        <v>2132</v>
      </c>
      <c r="E53" s="284">
        <v>2800</v>
      </c>
      <c r="F53" s="420">
        <v>2400</v>
      </c>
      <c r="G53" s="45">
        <v>726</v>
      </c>
      <c r="H53" s="257">
        <f t="shared" si="1"/>
        <v>0.30249999999999999</v>
      </c>
      <c r="I53" s="127" t="s">
        <v>69</v>
      </c>
    </row>
    <row r="54" spans="1:9" ht="12.75" customHeight="1" x14ac:dyDescent="0.25">
      <c r="A54" s="68"/>
      <c r="B54" s="269"/>
      <c r="C54" s="68">
        <v>4357</v>
      </c>
      <c r="D54" s="69">
        <v>2132</v>
      </c>
      <c r="E54" s="284">
        <v>2000</v>
      </c>
      <c r="F54" s="284">
        <v>2000</v>
      </c>
      <c r="G54" s="45">
        <v>0</v>
      </c>
      <c r="H54" s="257">
        <f t="shared" si="1"/>
        <v>0</v>
      </c>
      <c r="I54" s="127" t="s">
        <v>70</v>
      </c>
    </row>
    <row r="55" spans="1:9" ht="12.75" customHeight="1" x14ac:dyDescent="0.25">
      <c r="A55" s="46"/>
      <c r="B55" s="267"/>
      <c r="C55" s="46">
        <v>2169</v>
      </c>
      <c r="D55" s="48">
        <v>2212</v>
      </c>
      <c r="E55" s="284">
        <v>30</v>
      </c>
      <c r="F55" s="284">
        <v>30</v>
      </c>
      <c r="G55" s="45">
        <v>1</v>
      </c>
      <c r="H55" s="257">
        <f t="shared" si="1"/>
        <v>3.3333333333333333E-2</v>
      </c>
      <c r="I55" s="86" t="s">
        <v>71</v>
      </c>
    </row>
    <row r="56" spans="1:9" ht="12.75" customHeight="1" x14ac:dyDescent="0.25">
      <c r="A56" s="68"/>
      <c r="B56" s="268"/>
      <c r="C56" s="68">
        <v>3612</v>
      </c>
      <c r="D56" s="69">
        <v>2212</v>
      </c>
      <c r="E56" s="284">
        <v>30</v>
      </c>
      <c r="F56" s="284">
        <v>30</v>
      </c>
      <c r="G56" s="45">
        <v>858</v>
      </c>
      <c r="H56" s="257">
        <f t="shared" si="1"/>
        <v>28.6</v>
      </c>
      <c r="I56" s="127" t="s">
        <v>72</v>
      </c>
    </row>
    <row r="57" spans="1:9" ht="12.75" customHeight="1" x14ac:dyDescent="0.25">
      <c r="A57" s="68"/>
      <c r="B57" s="268"/>
      <c r="C57" s="68">
        <v>3613</v>
      </c>
      <c r="D57" s="69">
        <v>2212</v>
      </c>
      <c r="E57" s="284">
        <v>30</v>
      </c>
      <c r="F57" s="284">
        <v>30</v>
      </c>
      <c r="G57" s="45">
        <v>0</v>
      </c>
      <c r="H57" s="257">
        <f t="shared" si="1"/>
        <v>0</v>
      </c>
      <c r="I57" s="127" t="s">
        <v>74</v>
      </c>
    </row>
    <row r="58" spans="1:9" ht="12.75" customHeight="1" x14ac:dyDescent="0.25">
      <c r="A58" s="46"/>
      <c r="B58" s="267"/>
      <c r="C58" s="46">
        <v>5311</v>
      </c>
      <c r="D58" s="48">
        <v>2212</v>
      </c>
      <c r="E58" s="284">
        <v>400</v>
      </c>
      <c r="F58" s="284">
        <v>400</v>
      </c>
      <c r="G58" s="45">
        <v>115</v>
      </c>
      <c r="H58" s="257">
        <f t="shared" si="1"/>
        <v>0.28749999999999998</v>
      </c>
      <c r="I58" s="86" t="s">
        <v>75</v>
      </c>
    </row>
    <row r="59" spans="1:9" ht="12.75" customHeight="1" x14ac:dyDescent="0.25">
      <c r="A59" s="46"/>
      <c r="B59" s="267"/>
      <c r="C59" s="46">
        <v>6171</v>
      </c>
      <c r="D59" s="48">
        <v>2212</v>
      </c>
      <c r="E59" s="284">
        <v>40</v>
      </c>
      <c r="F59" s="284">
        <v>40</v>
      </c>
      <c r="G59" s="45">
        <v>11</v>
      </c>
      <c r="H59" s="257">
        <f t="shared" si="1"/>
        <v>0.27500000000000002</v>
      </c>
      <c r="I59" s="86" t="s">
        <v>76</v>
      </c>
    </row>
    <row r="60" spans="1:9" ht="12.75" customHeight="1" x14ac:dyDescent="0.25">
      <c r="A60" s="46"/>
      <c r="B60" s="267"/>
      <c r="C60" s="46">
        <v>1014</v>
      </c>
      <c r="D60" s="48">
        <v>2321</v>
      </c>
      <c r="E60" s="284"/>
      <c r="F60" s="284"/>
      <c r="G60" s="45">
        <v>3</v>
      </c>
      <c r="H60" s="257"/>
      <c r="I60" s="86" t="s">
        <v>338</v>
      </c>
    </row>
    <row r="61" spans="1:9" ht="12.75" customHeight="1" x14ac:dyDescent="0.25">
      <c r="A61" s="46"/>
      <c r="B61" s="267"/>
      <c r="C61" s="46">
        <v>3392</v>
      </c>
      <c r="D61" s="48">
        <v>2321</v>
      </c>
      <c r="E61" s="284">
        <v>400</v>
      </c>
      <c r="F61" s="420">
        <v>880</v>
      </c>
      <c r="G61" s="45">
        <v>20</v>
      </c>
      <c r="H61" s="257">
        <f t="shared" si="1"/>
        <v>2.2727272727272728E-2</v>
      </c>
      <c r="I61" s="86" t="s">
        <v>77</v>
      </c>
    </row>
    <row r="62" spans="1:9" ht="12.75" customHeight="1" x14ac:dyDescent="0.25">
      <c r="A62" s="46"/>
      <c r="B62" s="267"/>
      <c r="C62" s="46">
        <v>2212</v>
      </c>
      <c r="D62" s="48">
        <v>2321</v>
      </c>
      <c r="E62" s="284">
        <v>300</v>
      </c>
      <c r="F62" s="420">
        <v>0</v>
      </c>
      <c r="G62" s="45">
        <v>0</v>
      </c>
      <c r="H62" s="257" t="e">
        <f t="shared" si="1"/>
        <v>#DIV/0!</v>
      </c>
      <c r="I62" s="86" t="s">
        <v>279</v>
      </c>
    </row>
    <row r="63" spans="1:9" ht="12.75" customHeight="1" x14ac:dyDescent="0.25">
      <c r="A63" s="46"/>
      <c r="B63" s="267">
        <v>2025000018</v>
      </c>
      <c r="C63" s="46">
        <v>3429</v>
      </c>
      <c r="D63" s="48">
        <v>2321</v>
      </c>
      <c r="E63" s="284"/>
      <c r="F63" s="420">
        <v>254</v>
      </c>
      <c r="G63" s="45">
        <v>0</v>
      </c>
      <c r="H63" s="257">
        <f t="shared" si="1"/>
        <v>0</v>
      </c>
      <c r="I63" s="86" t="s">
        <v>339</v>
      </c>
    </row>
    <row r="64" spans="1:9" ht="12.75" customHeight="1" x14ac:dyDescent="0.25">
      <c r="A64" s="46"/>
      <c r="B64" s="267"/>
      <c r="C64" s="46">
        <v>6171</v>
      </c>
      <c r="D64" s="48">
        <v>2321</v>
      </c>
      <c r="E64" s="284">
        <v>105</v>
      </c>
      <c r="F64" s="284">
        <v>105</v>
      </c>
      <c r="G64" s="45">
        <v>0</v>
      </c>
      <c r="H64" s="257">
        <f t="shared" si="1"/>
        <v>0</v>
      </c>
      <c r="I64" s="86" t="s">
        <v>78</v>
      </c>
    </row>
    <row r="65" spans="1:9" ht="12.75" customHeight="1" x14ac:dyDescent="0.25">
      <c r="A65" s="46"/>
      <c r="B65" s="267"/>
      <c r="C65" s="46">
        <v>6320</v>
      </c>
      <c r="D65" s="48">
        <v>2322</v>
      </c>
      <c r="E65" s="284">
        <v>0</v>
      </c>
      <c r="F65" s="284">
        <v>0</v>
      </c>
      <c r="G65" s="45">
        <v>19</v>
      </c>
      <c r="H65" s="257" t="e">
        <f t="shared" si="1"/>
        <v>#DIV/0!</v>
      </c>
      <c r="I65" s="86" t="s">
        <v>79</v>
      </c>
    </row>
    <row r="66" spans="1:9" ht="12.75" customHeight="1" x14ac:dyDescent="0.25">
      <c r="A66" s="46"/>
      <c r="B66" s="267"/>
      <c r="C66" s="46">
        <v>2212</v>
      </c>
      <c r="D66" s="48">
        <v>2322</v>
      </c>
      <c r="E66" s="284"/>
      <c r="F66" s="284"/>
      <c r="G66" s="45">
        <v>6</v>
      </c>
      <c r="H66" s="257"/>
      <c r="I66" s="86" t="s">
        <v>79</v>
      </c>
    </row>
    <row r="67" spans="1:9" ht="12.75" customHeight="1" x14ac:dyDescent="0.25">
      <c r="A67" s="46"/>
      <c r="B67" s="267"/>
      <c r="C67" s="46">
        <v>2169</v>
      </c>
      <c r="D67" s="48">
        <v>2324</v>
      </c>
      <c r="E67" s="284">
        <v>1</v>
      </c>
      <c r="F67" s="284">
        <v>1</v>
      </c>
      <c r="G67" s="45">
        <v>0</v>
      </c>
      <c r="H67" s="257">
        <f t="shared" si="1"/>
        <v>0</v>
      </c>
      <c r="I67" s="86" t="s">
        <v>80</v>
      </c>
    </row>
    <row r="68" spans="1:9" ht="12.75" customHeight="1" x14ac:dyDescent="0.25">
      <c r="A68" s="46"/>
      <c r="B68" s="267"/>
      <c r="C68" s="46">
        <v>3392</v>
      </c>
      <c r="D68" s="48">
        <v>2324</v>
      </c>
      <c r="E68" s="284"/>
      <c r="F68" s="284"/>
      <c r="G68" s="45">
        <v>2</v>
      </c>
      <c r="H68" s="257"/>
      <c r="I68" s="86"/>
    </row>
    <row r="69" spans="1:9" ht="12.75" customHeight="1" x14ac:dyDescent="0.25">
      <c r="A69" s="46"/>
      <c r="B69" s="267"/>
      <c r="C69" s="46">
        <v>3399</v>
      </c>
      <c r="D69" s="48">
        <v>2324</v>
      </c>
      <c r="E69" s="284">
        <v>20</v>
      </c>
      <c r="F69" s="284">
        <v>20</v>
      </c>
      <c r="G69" s="45">
        <v>11</v>
      </c>
      <c r="H69" s="257">
        <f t="shared" si="1"/>
        <v>0.55000000000000004</v>
      </c>
      <c r="I69" s="86" t="s">
        <v>81</v>
      </c>
    </row>
    <row r="70" spans="1:9" ht="12.75" customHeight="1" x14ac:dyDescent="0.25">
      <c r="A70" s="46"/>
      <c r="B70" s="267"/>
      <c r="C70" s="46">
        <v>3632</v>
      </c>
      <c r="D70" s="48">
        <v>2324</v>
      </c>
      <c r="E70" s="284">
        <v>100</v>
      </c>
      <c r="F70" s="284">
        <v>100</v>
      </c>
      <c r="G70" s="45">
        <v>1</v>
      </c>
      <c r="H70" s="257">
        <f t="shared" si="1"/>
        <v>0.01</v>
      </c>
      <c r="I70" s="264" t="s">
        <v>293</v>
      </c>
    </row>
    <row r="71" spans="1:9" ht="12.75" customHeight="1" x14ac:dyDescent="0.25">
      <c r="A71" s="46"/>
      <c r="B71" s="267"/>
      <c r="C71" s="46">
        <v>3725</v>
      </c>
      <c r="D71" s="48">
        <v>2324</v>
      </c>
      <c r="E71" s="284">
        <v>1500</v>
      </c>
      <c r="F71" s="420">
        <v>1800</v>
      </c>
      <c r="G71" s="45">
        <v>422</v>
      </c>
      <c r="H71" s="257">
        <f t="shared" si="1"/>
        <v>0.23444444444444446</v>
      </c>
      <c r="I71" s="86" t="s">
        <v>82</v>
      </c>
    </row>
    <row r="72" spans="1:9" ht="12.75" customHeight="1" x14ac:dyDescent="0.25">
      <c r="A72" s="46"/>
      <c r="B72" s="267"/>
      <c r="C72" s="46">
        <v>6171</v>
      </c>
      <c r="D72" s="48">
        <v>2324</v>
      </c>
      <c r="E72" s="284">
        <v>40</v>
      </c>
      <c r="F72" s="284">
        <v>40</v>
      </c>
      <c r="G72" s="45">
        <v>13</v>
      </c>
      <c r="H72" s="257">
        <f t="shared" si="1"/>
        <v>0.32500000000000001</v>
      </c>
      <c r="I72" s="86" t="s">
        <v>83</v>
      </c>
    </row>
    <row r="73" spans="1:9" ht="12.75" customHeight="1" x14ac:dyDescent="0.25">
      <c r="A73" s="58"/>
      <c r="B73" s="270"/>
      <c r="C73" s="58">
        <v>3612</v>
      </c>
      <c r="D73" s="70">
        <v>2324</v>
      </c>
      <c r="E73" s="284"/>
      <c r="F73" s="284"/>
      <c r="G73" s="71">
        <v>0</v>
      </c>
      <c r="H73" s="257"/>
      <c r="I73" s="61" t="s">
        <v>306</v>
      </c>
    </row>
    <row r="74" spans="1:9" ht="12.75" customHeight="1" x14ac:dyDescent="0.25">
      <c r="A74" s="58"/>
      <c r="B74" s="270"/>
      <c r="C74" s="58">
        <v>3613</v>
      </c>
      <c r="D74" s="70">
        <v>2324</v>
      </c>
      <c r="E74" s="284"/>
      <c r="F74" s="284"/>
      <c r="G74" s="71">
        <v>4</v>
      </c>
      <c r="H74" s="257"/>
      <c r="I74" s="61" t="s">
        <v>307</v>
      </c>
    </row>
    <row r="75" spans="1:9" ht="12.75" customHeight="1" x14ac:dyDescent="0.25">
      <c r="A75" s="58"/>
      <c r="B75" s="270"/>
      <c r="C75" s="58">
        <v>3639</v>
      </c>
      <c r="D75" s="70">
        <v>2324</v>
      </c>
      <c r="E75" s="284"/>
      <c r="F75" s="284"/>
      <c r="G75" s="71">
        <v>6</v>
      </c>
      <c r="H75" s="257"/>
      <c r="I75" s="61" t="s">
        <v>311</v>
      </c>
    </row>
    <row r="76" spans="1:9" ht="12.75" customHeight="1" x14ac:dyDescent="0.25">
      <c r="A76" s="58"/>
      <c r="B76" s="270"/>
      <c r="C76" s="58">
        <v>6409</v>
      </c>
      <c r="D76" s="70">
        <v>2328</v>
      </c>
      <c r="E76" s="284"/>
      <c r="F76" s="284"/>
      <c r="G76" s="71">
        <v>10</v>
      </c>
      <c r="H76" s="257"/>
      <c r="I76" s="61" t="s">
        <v>310</v>
      </c>
    </row>
    <row r="77" spans="1:9" ht="12.75" customHeight="1" x14ac:dyDescent="0.25">
      <c r="A77" s="465"/>
      <c r="B77" s="466"/>
      <c r="C77" s="465">
        <v>3612</v>
      </c>
      <c r="D77" s="467">
        <v>2329</v>
      </c>
      <c r="E77" s="468"/>
      <c r="F77" s="468"/>
      <c r="G77" s="71">
        <v>10</v>
      </c>
      <c r="H77" s="257"/>
      <c r="I77" s="61"/>
    </row>
    <row r="78" spans="1:9" ht="12.75" customHeight="1" x14ac:dyDescent="0.25">
      <c r="A78" s="58"/>
      <c r="B78" s="270"/>
      <c r="C78" s="58">
        <v>6409</v>
      </c>
      <c r="D78" s="70">
        <v>2329</v>
      </c>
      <c r="E78" s="284"/>
      <c r="F78" s="284"/>
      <c r="G78" s="71">
        <v>58</v>
      </c>
      <c r="H78" s="257"/>
      <c r="I78" s="61" t="s">
        <v>340</v>
      </c>
    </row>
    <row r="79" spans="1:9" ht="12.75" customHeight="1" x14ac:dyDescent="0.25">
      <c r="A79" s="58"/>
      <c r="B79" s="270"/>
      <c r="C79" s="58">
        <v>6409</v>
      </c>
      <c r="D79" s="70">
        <v>2329</v>
      </c>
      <c r="E79" s="284">
        <v>250</v>
      </c>
      <c r="F79" s="284">
        <v>250</v>
      </c>
      <c r="G79" s="71">
        <v>0</v>
      </c>
      <c r="H79" s="257">
        <f t="shared" si="1"/>
        <v>0</v>
      </c>
      <c r="I79" s="128" t="s">
        <v>84</v>
      </c>
    </row>
    <row r="80" spans="1:9" ht="12.75" customHeight="1" x14ac:dyDescent="0.25">
      <c r="A80" s="58"/>
      <c r="B80" s="270"/>
      <c r="C80" s="58"/>
      <c r="D80" s="70">
        <v>2460</v>
      </c>
      <c r="E80" s="284">
        <v>146</v>
      </c>
      <c r="F80" s="284">
        <v>146</v>
      </c>
      <c r="G80" s="71">
        <v>37</v>
      </c>
      <c r="H80" s="257">
        <f t="shared" si="1"/>
        <v>0.25342465753424659</v>
      </c>
      <c r="I80" s="61" t="s">
        <v>85</v>
      </c>
    </row>
    <row r="81" spans="1:10" ht="12.75" customHeight="1" x14ac:dyDescent="0.25">
      <c r="A81" s="58"/>
      <c r="B81" s="270"/>
      <c r="C81" s="58"/>
      <c r="D81" s="70">
        <v>2460</v>
      </c>
      <c r="E81" s="280">
        <v>30</v>
      </c>
      <c r="F81" s="421">
        <v>30</v>
      </c>
      <c r="G81" s="71">
        <v>53</v>
      </c>
      <c r="H81" s="257">
        <f t="shared" si="1"/>
        <v>1.7666666666666666</v>
      </c>
      <c r="I81" s="61" t="s">
        <v>86</v>
      </c>
    </row>
    <row r="82" spans="1:10" ht="12.75" customHeight="1" thickBot="1" x14ac:dyDescent="0.3">
      <c r="A82" s="72"/>
      <c r="B82" s="271"/>
      <c r="C82" s="72"/>
      <c r="D82" s="73">
        <v>2451</v>
      </c>
      <c r="E82" s="285">
        <v>572</v>
      </c>
      <c r="F82" s="422">
        <v>176</v>
      </c>
      <c r="G82" s="74">
        <v>0</v>
      </c>
      <c r="H82" s="257">
        <f t="shared" si="1"/>
        <v>0</v>
      </c>
      <c r="I82" s="75" t="s">
        <v>87</v>
      </c>
    </row>
    <row r="83" spans="1:10" ht="12.75" customHeight="1" thickTop="1" x14ac:dyDescent="0.25">
      <c r="A83" s="53"/>
      <c r="B83" s="53"/>
      <c r="C83" s="53"/>
      <c r="D83" s="54"/>
      <c r="E83" s="55">
        <f>SUM(E26:E82)</f>
        <v>27892</v>
      </c>
      <c r="F83" s="55">
        <f>SUM(F26:F82)</f>
        <v>28530</v>
      </c>
      <c r="G83" s="55">
        <f>SUM(G26:G82)</f>
        <v>9689</v>
      </c>
      <c r="H83" s="299">
        <f t="shared" si="1"/>
        <v>0.33960743077462319</v>
      </c>
      <c r="I83" s="76"/>
    </row>
    <row r="84" spans="1:10" ht="12.75" customHeight="1" x14ac:dyDescent="0.25">
      <c r="A84" s="77"/>
      <c r="B84" s="77"/>
      <c r="C84" s="77"/>
      <c r="D84" s="77"/>
      <c r="E84" s="78"/>
      <c r="F84" s="79"/>
      <c r="G84" s="79"/>
      <c r="H84" s="302"/>
      <c r="I84" s="77"/>
    </row>
    <row r="85" spans="1:10" ht="12.75" customHeight="1" x14ac:dyDescent="0.25">
      <c r="A85" s="77"/>
      <c r="B85" s="26" t="s">
        <v>88</v>
      </c>
      <c r="C85" s="77"/>
      <c r="D85" s="77"/>
      <c r="E85" s="80"/>
      <c r="F85" s="60"/>
      <c r="G85" s="60"/>
      <c r="H85" s="301"/>
      <c r="I85" s="81"/>
    </row>
    <row r="86" spans="1:10" ht="12.75" customHeight="1" x14ac:dyDescent="0.25">
      <c r="A86" s="308"/>
      <c r="B86" s="309"/>
      <c r="C86" s="308">
        <v>3322</v>
      </c>
      <c r="D86" s="308">
        <v>3111</v>
      </c>
      <c r="E86" s="314">
        <v>0</v>
      </c>
      <c r="F86" s="315">
        <v>231</v>
      </c>
      <c r="G86" s="316">
        <v>231</v>
      </c>
      <c r="H86" s="300">
        <f t="shared" si="1"/>
        <v>1</v>
      </c>
      <c r="I86" s="310" t="s">
        <v>308</v>
      </c>
    </row>
    <row r="87" spans="1:10" ht="12.75" customHeight="1" thickBot="1" x14ac:dyDescent="0.3">
      <c r="A87" s="305"/>
      <c r="B87" s="306"/>
      <c r="C87" s="306">
        <v>3612</v>
      </c>
      <c r="D87" s="306">
        <v>3111</v>
      </c>
      <c r="E87" s="311">
        <v>5000</v>
      </c>
      <c r="F87" s="423">
        <v>6999</v>
      </c>
      <c r="G87" s="313">
        <v>4470</v>
      </c>
      <c r="H87" s="300">
        <f t="shared" si="1"/>
        <v>0.63866266609515643</v>
      </c>
      <c r="I87" s="307" t="s">
        <v>89</v>
      </c>
    </row>
    <row r="88" spans="1:10" ht="12.75" customHeight="1" thickTop="1" x14ac:dyDescent="0.25">
      <c r="A88" s="53"/>
      <c r="B88" s="53"/>
      <c r="C88" s="53"/>
      <c r="D88" s="53"/>
      <c r="E88" s="312">
        <f>SUM(E86:E87)</f>
        <v>5000</v>
      </c>
      <c r="F88" s="312">
        <f t="shared" ref="F88:G88" si="2">SUM(F86:F87)</f>
        <v>7230</v>
      </c>
      <c r="G88" s="312">
        <f t="shared" si="2"/>
        <v>4701</v>
      </c>
      <c r="H88" s="257">
        <f t="shared" si="1"/>
        <v>0.65020746887966807</v>
      </c>
      <c r="I88" s="57"/>
    </row>
    <row r="89" spans="1:10" ht="12.75" customHeight="1" x14ac:dyDescent="0.25">
      <c r="A89" s="77"/>
      <c r="B89" s="77"/>
      <c r="C89" s="77"/>
      <c r="D89" s="77"/>
      <c r="E89" s="83"/>
      <c r="F89" s="84"/>
      <c r="G89" s="84"/>
      <c r="H89" s="304"/>
      <c r="I89" s="81"/>
    </row>
    <row r="90" spans="1:10" ht="12.75" customHeight="1" x14ac:dyDescent="0.25">
      <c r="A90" s="77"/>
      <c r="B90" s="26" t="s">
        <v>90</v>
      </c>
      <c r="C90" s="77"/>
      <c r="D90" s="77"/>
      <c r="E90" s="83"/>
      <c r="F90" s="84"/>
      <c r="G90" s="84"/>
      <c r="H90" s="303"/>
      <c r="I90" s="81"/>
    </row>
    <row r="91" spans="1:10" ht="12.75" customHeight="1" x14ac:dyDescent="0.25">
      <c r="A91" s="46"/>
      <c r="B91" s="46"/>
      <c r="C91" s="46"/>
      <c r="D91" s="85">
        <v>4111</v>
      </c>
      <c r="E91" s="286"/>
      <c r="F91" s="286"/>
      <c r="G91" s="45">
        <v>1</v>
      </c>
      <c r="H91" s="257" t="e">
        <f>G91/F91</f>
        <v>#DIV/0!</v>
      </c>
      <c r="I91" s="86" t="s">
        <v>376</v>
      </c>
    </row>
    <row r="92" spans="1:10" ht="12.75" customHeight="1" x14ac:dyDescent="0.25">
      <c r="D92" s="85">
        <v>4112</v>
      </c>
      <c r="E92" s="286">
        <v>5113.5</v>
      </c>
      <c r="F92" s="286">
        <v>5113.5</v>
      </c>
      <c r="G92" s="45">
        <v>1591</v>
      </c>
      <c r="H92" s="257">
        <f>G92/F92</f>
        <v>0.31113718588051237</v>
      </c>
      <c r="I92" s="86" t="s">
        <v>91</v>
      </c>
    </row>
    <row r="93" spans="1:10" ht="12.75" customHeight="1" x14ac:dyDescent="0.25">
      <c r="A93" s="46"/>
      <c r="B93" s="46"/>
      <c r="C93" s="46"/>
      <c r="D93" s="85">
        <v>4113</v>
      </c>
      <c r="E93" s="287">
        <v>728</v>
      </c>
      <c r="F93" s="287">
        <v>728</v>
      </c>
      <c r="G93" s="71">
        <v>0</v>
      </c>
      <c r="H93" s="257">
        <f t="shared" si="1"/>
        <v>0</v>
      </c>
      <c r="I93" s="61" t="s">
        <v>92</v>
      </c>
    </row>
    <row r="94" spans="1:10" ht="12.75" customHeight="1" x14ac:dyDescent="0.25">
      <c r="A94" s="46"/>
      <c r="B94" s="46">
        <v>13015</v>
      </c>
      <c r="C94" s="46"/>
      <c r="D94" s="48">
        <v>4116</v>
      </c>
      <c r="E94" s="287">
        <v>0</v>
      </c>
      <c r="F94" s="287">
        <v>0</v>
      </c>
      <c r="G94" s="45"/>
      <c r="H94" s="257" t="e">
        <f t="shared" si="1"/>
        <v>#DIV/0!</v>
      </c>
      <c r="I94" s="86" t="s">
        <v>93</v>
      </c>
      <c r="J94" s="87"/>
    </row>
    <row r="95" spans="1:10" ht="12.75" customHeight="1" x14ac:dyDescent="0.25">
      <c r="A95" s="58"/>
      <c r="B95" s="58">
        <v>13021</v>
      </c>
      <c r="C95" s="58"/>
      <c r="D95" s="70">
        <v>4116</v>
      </c>
      <c r="E95" s="288">
        <v>2043</v>
      </c>
      <c r="F95" s="288">
        <v>2043</v>
      </c>
      <c r="G95" s="71">
        <v>1046</v>
      </c>
      <c r="H95" s="257">
        <f t="shared" si="1"/>
        <v>0.51199216837983352</v>
      </c>
      <c r="I95" s="61" t="s">
        <v>94</v>
      </c>
    </row>
    <row r="96" spans="1:10" ht="12.75" customHeight="1" x14ac:dyDescent="0.25">
      <c r="A96" s="58"/>
      <c r="B96" s="58">
        <v>13021</v>
      </c>
      <c r="C96" s="58"/>
      <c r="D96" s="70">
        <v>4116</v>
      </c>
      <c r="E96" s="288">
        <v>839</v>
      </c>
      <c r="F96" s="288">
        <v>839</v>
      </c>
      <c r="G96" s="71">
        <v>831</v>
      </c>
      <c r="H96" s="257">
        <f t="shared" si="1"/>
        <v>0.99046483909415972</v>
      </c>
      <c r="I96" s="61" t="s">
        <v>95</v>
      </c>
    </row>
    <row r="97" spans="1:9" ht="12.75" customHeight="1" x14ac:dyDescent="0.25">
      <c r="A97" s="58"/>
      <c r="B97" s="58"/>
      <c r="C97" s="58"/>
      <c r="D97" s="70">
        <v>4116</v>
      </c>
      <c r="E97" s="288"/>
      <c r="F97" s="288"/>
      <c r="G97" s="71">
        <v>654</v>
      </c>
      <c r="H97" s="257"/>
      <c r="I97" s="61" t="s">
        <v>341</v>
      </c>
    </row>
    <row r="98" spans="1:9" ht="12.75" customHeight="1" x14ac:dyDescent="0.25">
      <c r="A98" s="58"/>
      <c r="B98" s="58">
        <v>13022</v>
      </c>
      <c r="C98" s="58"/>
      <c r="D98" s="70">
        <v>4116</v>
      </c>
      <c r="E98" s="288">
        <v>1720</v>
      </c>
      <c r="F98" s="288">
        <v>1720</v>
      </c>
      <c r="G98" s="71">
        <v>659</v>
      </c>
      <c r="H98" s="257">
        <f t="shared" si="1"/>
        <v>0.38313953488372093</v>
      </c>
      <c r="I98" s="61" t="s">
        <v>96</v>
      </c>
    </row>
    <row r="99" spans="1:9" ht="12.75" customHeight="1" x14ac:dyDescent="0.25">
      <c r="A99" s="58"/>
      <c r="B99" s="58"/>
      <c r="C99" s="58"/>
      <c r="D99" s="70">
        <v>4116</v>
      </c>
      <c r="E99" s="288">
        <v>0</v>
      </c>
      <c r="F99" s="288">
        <v>0</v>
      </c>
      <c r="G99" s="71"/>
      <c r="H99" s="257" t="e">
        <f t="shared" ref="H99" si="3">G99/F99</f>
        <v>#DIV/0!</v>
      </c>
      <c r="I99" s="61" t="s">
        <v>97</v>
      </c>
    </row>
    <row r="100" spans="1:9" ht="12.75" customHeight="1" x14ac:dyDescent="0.25">
      <c r="A100" s="58"/>
      <c r="B100" s="58"/>
      <c r="C100" s="58"/>
      <c r="D100" s="70">
        <v>4122</v>
      </c>
      <c r="E100" s="288"/>
      <c r="F100" s="288">
        <v>12823</v>
      </c>
      <c r="G100" s="71">
        <v>7694</v>
      </c>
      <c r="H100" s="257">
        <f t="shared" si="1"/>
        <v>0.60001559697418705</v>
      </c>
      <c r="I100" s="61" t="s">
        <v>342</v>
      </c>
    </row>
    <row r="101" spans="1:9" ht="12.75" customHeight="1" x14ac:dyDescent="0.25">
      <c r="A101" s="58"/>
      <c r="B101" s="58"/>
      <c r="C101" s="58"/>
      <c r="D101" s="70">
        <v>4122</v>
      </c>
      <c r="E101" s="288"/>
      <c r="F101" s="288">
        <v>964</v>
      </c>
      <c r="G101" s="71">
        <v>310</v>
      </c>
      <c r="H101" s="257">
        <f t="shared" si="1"/>
        <v>0.3215767634854772</v>
      </c>
      <c r="I101" s="61" t="s">
        <v>309</v>
      </c>
    </row>
    <row r="102" spans="1:9" ht="12.75" customHeight="1" x14ac:dyDescent="0.25">
      <c r="A102" s="58"/>
      <c r="B102" s="58"/>
      <c r="C102" s="58"/>
      <c r="D102" s="70">
        <v>4222</v>
      </c>
      <c r="E102" s="288">
        <v>2000</v>
      </c>
      <c r="F102" s="288">
        <v>2000</v>
      </c>
      <c r="G102" s="71"/>
      <c r="H102" s="257">
        <f t="shared" si="1"/>
        <v>0</v>
      </c>
      <c r="I102" s="61" t="s">
        <v>280</v>
      </c>
    </row>
    <row r="103" spans="1:9" ht="12.75" customHeight="1" x14ac:dyDescent="0.25">
      <c r="A103" s="58"/>
      <c r="B103" s="58"/>
      <c r="C103" s="58"/>
      <c r="D103" s="70">
        <v>4121</v>
      </c>
      <c r="E103" s="288">
        <v>20</v>
      </c>
      <c r="F103" s="288">
        <v>20</v>
      </c>
      <c r="G103" s="71">
        <v>9</v>
      </c>
      <c r="H103" s="257">
        <f t="shared" si="1"/>
        <v>0.45</v>
      </c>
      <c r="I103" s="61" t="s">
        <v>98</v>
      </c>
    </row>
    <row r="104" spans="1:9" ht="12.75" customHeight="1" x14ac:dyDescent="0.25">
      <c r="A104" s="88"/>
      <c r="B104" s="88"/>
      <c r="C104" s="88"/>
      <c r="D104" s="89">
        <v>4121</v>
      </c>
      <c r="E104" s="289">
        <v>90</v>
      </c>
      <c r="F104" s="289">
        <v>90</v>
      </c>
      <c r="G104" s="90"/>
      <c r="H104" s="257">
        <f t="shared" si="1"/>
        <v>0</v>
      </c>
      <c r="I104" s="91" t="s">
        <v>99</v>
      </c>
    </row>
    <row r="105" spans="1:9" ht="12.75" customHeight="1" x14ac:dyDescent="0.25">
      <c r="A105" s="77"/>
      <c r="B105" s="77"/>
      <c r="C105" s="77"/>
      <c r="D105" s="256">
        <v>4121</v>
      </c>
      <c r="E105" s="290">
        <v>33</v>
      </c>
      <c r="F105" s="290">
        <v>33</v>
      </c>
      <c r="G105" s="113"/>
      <c r="H105" s="257">
        <f t="shared" si="1"/>
        <v>0</v>
      </c>
      <c r="I105" s="81" t="s">
        <v>286</v>
      </c>
    </row>
    <row r="106" spans="1:9" ht="12.75" customHeight="1" x14ac:dyDescent="0.25">
      <c r="A106" s="92"/>
      <c r="B106" s="92"/>
      <c r="C106" s="92"/>
      <c r="D106" s="93">
        <v>4213</v>
      </c>
      <c r="E106" s="291">
        <v>0</v>
      </c>
      <c r="F106" s="291">
        <v>0</v>
      </c>
      <c r="G106" s="94"/>
      <c r="H106" s="257" t="e">
        <f t="shared" si="1"/>
        <v>#DIV/0!</v>
      </c>
      <c r="I106" s="95" t="s">
        <v>100</v>
      </c>
    </row>
    <row r="107" spans="1:9" ht="12.75" customHeight="1" x14ac:dyDescent="0.25">
      <c r="A107" s="96"/>
      <c r="B107" s="96"/>
      <c r="C107" s="96"/>
      <c r="D107" s="97">
        <v>4213</v>
      </c>
      <c r="E107" s="292">
        <v>10000</v>
      </c>
      <c r="F107" s="292">
        <v>10000</v>
      </c>
      <c r="G107" s="98"/>
      <c r="H107" s="257">
        <f t="shared" si="1"/>
        <v>0</v>
      </c>
      <c r="I107" s="99" t="s">
        <v>101</v>
      </c>
    </row>
    <row r="108" spans="1:9" ht="12.75" customHeight="1" x14ac:dyDescent="0.25">
      <c r="A108" s="96"/>
      <c r="B108" s="96"/>
      <c r="C108" s="96"/>
      <c r="D108" s="97">
        <v>4213</v>
      </c>
      <c r="E108" s="292">
        <v>0</v>
      </c>
      <c r="F108" s="292">
        <v>0</v>
      </c>
      <c r="G108" s="98"/>
      <c r="H108" s="257" t="e">
        <f t="shared" si="1"/>
        <v>#DIV/0!</v>
      </c>
      <c r="I108" s="99" t="s">
        <v>271</v>
      </c>
    </row>
    <row r="109" spans="1:9" ht="12.75" customHeight="1" x14ac:dyDescent="0.25">
      <c r="A109" s="96"/>
      <c r="B109" s="96"/>
      <c r="C109" s="96"/>
      <c r="D109" s="97">
        <v>4213</v>
      </c>
      <c r="E109" s="292">
        <v>0</v>
      </c>
      <c r="F109" s="292">
        <v>0</v>
      </c>
      <c r="G109" s="98"/>
      <c r="H109" s="257" t="e">
        <f t="shared" si="1"/>
        <v>#DIV/0!</v>
      </c>
      <c r="I109" s="99" t="s">
        <v>272</v>
      </c>
    </row>
    <row r="110" spans="1:9" ht="12.75" customHeight="1" x14ac:dyDescent="0.25">
      <c r="A110" s="96"/>
      <c r="B110" s="96"/>
      <c r="C110" s="96"/>
      <c r="D110" s="97">
        <v>4213</v>
      </c>
      <c r="E110" s="292">
        <v>0</v>
      </c>
      <c r="F110" s="292">
        <v>0</v>
      </c>
      <c r="G110" s="98"/>
      <c r="H110" s="257" t="e">
        <f t="shared" si="1"/>
        <v>#DIV/0!</v>
      </c>
      <c r="I110" s="99" t="s">
        <v>273</v>
      </c>
    </row>
    <row r="111" spans="1:9" ht="12.75" customHeight="1" x14ac:dyDescent="0.25">
      <c r="A111" s="96"/>
      <c r="B111" s="96"/>
      <c r="C111" s="96"/>
      <c r="D111" s="97">
        <v>4213</v>
      </c>
      <c r="E111" s="292">
        <v>2651</v>
      </c>
      <c r="F111" s="292">
        <v>2651</v>
      </c>
      <c r="G111" s="98"/>
      <c r="H111" s="257">
        <f t="shared" ref="H111:H113" si="4">G111/F111</f>
        <v>0</v>
      </c>
      <c r="I111" s="99" t="s">
        <v>267</v>
      </c>
    </row>
    <row r="112" spans="1:9" ht="12.75" customHeight="1" x14ac:dyDescent="0.25">
      <c r="A112" s="96"/>
      <c r="B112" s="96"/>
      <c r="C112" s="96"/>
      <c r="D112" s="97">
        <v>4213</v>
      </c>
      <c r="E112" s="292">
        <v>5000</v>
      </c>
      <c r="F112" s="292">
        <v>5000</v>
      </c>
      <c r="G112" s="98"/>
      <c r="H112" s="257">
        <f t="shared" si="4"/>
        <v>0</v>
      </c>
      <c r="I112" s="99" t="s">
        <v>102</v>
      </c>
    </row>
    <row r="113" spans="1:10" ht="12.75" customHeight="1" x14ac:dyDescent="0.25">
      <c r="A113" s="96"/>
      <c r="B113" s="96"/>
      <c r="C113" s="96"/>
      <c r="D113" s="97">
        <v>4221</v>
      </c>
      <c r="E113" s="292">
        <v>0</v>
      </c>
      <c r="F113" s="292">
        <v>55</v>
      </c>
      <c r="G113" s="98">
        <v>55</v>
      </c>
      <c r="H113" s="257">
        <f t="shared" si="4"/>
        <v>1</v>
      </c>
      <c r="I113" s="99" t="s">
        <v>103</v>
      </c>
    </row>
    <row r="114" spans="1:10" ht="12.75" customHeight="1" x14ac:dyDescent="0.25">
      <c r="A114" s="260"/>
      <c r="B114" s="260"/>
      <c r="C114" s="260"/>
      <c r="D114" s="261">
        <v>4216</v>
      </c>
      <c r="E114" s="293">
        <v>712</v>
      </c>
      <c r="F114" s="293">
        <v>712</v>
      </c>
      <c r="G114" s="262"/>
      <c r="H114" s="257">
        <f t="shared" ref="H114:H116" si="5">G114/F114*100</f>
        <v>0</v>
      </c>
      <c r="I114" s="263" t="s">
        <v>281</v>
      </c>
    </row>
    <row r="115" spans="1:10" ht="12.75" customHeight="1" x14ac:dyDescent="0.25">
      <c r="A115" s="100"/>
      <c r="B115" s="100"/>
      <c r="C115" s="100"/>
      <c r="D115" s="101">
        <v>4216</v>
      </c>
      <c r="E115" s="294">
        <v>11146</v>
      </c>
      <c r="F115" s="294">
        <v>11146</v>
      </c>
      <c r="G115" s="102"/>
      <c r="H115" s="257">
        <f t="shared" si="5"/>
        <v>0</v>
      </c>
      <c r="I115" s="259" t="s">
        <v>104</v>
      </c>
    </row>
    <row r="116" spans="1:10" ht="12.75" customHeight="1" x14ac:dyDescent="0.25">
      <c r="A116" s="103"/>
      <c r="B116" s="103"/>
      <c r="C116" s="103"/>
      <c r="D116" s="104">
        <v>4216</v>
      </c>
      <c r="E116" s="289">
        <v>14835</v>
      </c>
      <c r="F116" s="289">
        <v>14835</v>
      </c>
      <c r="G116" s="105"/>
      <c r="H116" s="257">
        <f t="shared" si="5"/>
        <v>0</v>
      </c>
      <c r="I116" s="106" t="s">
        <v>105</v>
      </c>
    </row>
    <row r="117" spans="1:10" ht="12.75" customHeight="1" x14ac:dyDescent="0.25">
      <c r="A117" s="77"/>
      <c r="B117" s="77"/>
      <c r="C117" s="77"/>
      <c r="D117" s="425">
        <v>4216</v>
      </c>
      <c r="E117" s="290"/>
      <c r="F117" s="290">
        <v>436</v>
      </c>
      <c r="G117" s="424">
        <v>0</v>
      </c>
      <c r="H117" s="317">
        <f>G117/F117</f>
        <v>0</v>
      </c>
      <c r="I117" s="297" t="s">
        <v>343</v>
      </c>
    </row>
    <row r="118" spans="1:10" ht="12.75" customHeight="1" thickBot="1" x14ac:dyDescent="0.3">
      <c r="A118" s="77"/>
      <c r="B118" s="77"/>
      <c r="C118" s="77"/>
      <c r="D118" s="256">
        <v>4216</v>
      </c>
      <c r="E118" s="324">
        <v>480</v>
      </c>
      <c r="F118" s="324">
        <v>480</v>
      </c>
      <c r="G118" s="113">
        <v>480</v>
      </c>
      <c r="H118" s="317">
        <f>G118/F118</f>
        <v>1</v>
      </c>
      <c r="I118" s="81" t="s">
        <v>106</v>
      </c>
    </row>
    <row r="119" spans="1:10" ht="12.75" customHeight="1" thickTop="1" x14ac:dyDescent="0.25">
      <c r="A119" s="318"/>
      <c r="B119" s="318"/>
      <c r="C119" s="318"/>
      <c r="D119" s="319"/>
      <c r="E119" s="320">
        <f>SUM(E91:E118)</f>
        <v>57410.5</v>
      </c>
      <c r="F119" s="321">
        <f>SUM(F91:F118)</f>
        <v>71688.5</v>
      </c>
      <c r="G119" s="321">
        <f>SUM(G91:G118)</f>
        <v>13330</v>
      </c>
      <c r="H119" s="322">
        <f>G119/F119</f>
        <v>0.18594335214155688</v>
      </c>
      <c r="I119" s="323"/>
    </row>
    <row r="120" spans="1:10" ht="12.75" customHeight="1" thickBot="1" x14ac:dyDescent="0.3">
      <c r="A120" s="58"/>
      <c r="B120" s="58"/>
      <c r="C120" s="58"/>
      <c r="D120" s="58"/>
      <c r="E120" s="107"/>
      <c r="F120" s="108"/>
      <c r="G120" s="108"/>
      <c r="H120" s="79"/>
      <c r="I120" s="109"/>
    </row>
    <row r="121" spans="1:10" ht="12.75" customHeight="1" thickTop="1" thickBot="1" x14ac:dyDescent="0.3">
      <c r="A121" s="472" t="s">
        <v>107</v>
      </c>
      <c r="B121" s="473"/>
      <c r="C121" s="473"/>
      <c r="D121" s="473"/>
      <c r="E121" s="22">
        <f>E23+E83+E88+E119</f>
        <v>217967.5</v>
      </c>
      <c r="F121" s="22">
        <f>F23+F83+F88+F119</f>
        <v>235113.5</v>
      </c>
      <c r="G121" s="22">
        <f>G23+G83+G88+G119</f>
        <v>66881</v>
      </c>
      <c r="H121" s="257">
        <f>G121/F121</f>
        <v>0.28446261061147066</v>
      </c>
      <c r="I121" s="110"/>
    </row>
    <row r="122" spans="1:10" ht="12.75" customHeight="1" thickTop="1" x14ac:dyDescent="0.25">
      <c r="A122" s="111"/>
      <c r="B122" s="111"/>
      <c r="C122" s="111"/>
      <c r="D122" s="111"/>
      <c r="E122" s="112"/>
      <c r="F122" s="113"/>
      <c r="G122" s="113"/>
      <c r="H122" s="113"/>
      <c r="I122" s="114"/>
    </row>
    <row r="123" spans="1:10" ht="12.75" customHeight="1" x14ac:dyDescent="0.25">
      <c r="A123" s="53"/>
      <c r="B123" s="24" t="s">
        <v>108</v>
      </c>
      <c r="C123" s="53"/>
      <c r="D123" s="53"/>
      <c r="E123" s="64"/>
      <c r="F123" s="65"/>
      <c r="G123" s="65"/>
      <c r="H123" s="60"/>
      <c r="I123" s="66"/>
    </row>
    <row r="124" spans="1:10" ht="12.75" customHeight="1" thickBot="1" x14ac:dyDescent="0.3">
      <c r="A124" s="115"/>
      <c r="B124" s="72"/>
      <c r="C124" s="72">
        <v>6330</v>
      </c>
      <c r="D124" s="73">
        <v>4134</v>
      </c>
      <c r="E124" s="116">
        <v>1642</v>
      </c>
      <c r="F124" s="74">
        <v>1642</v>
      </c>
      <c r="G124" s="74"/>
      <c r="H124" s="257">
        <f t="shared" ref="H124:H125" si="6">G124/F124*100</f>
        <v>0</v>
      </c>
      <c r="I124" s="75" t="s">
        <v>109</v>
      </c>
    </row>
    <row r="125" spans="1:10" ht="12.75" customHeight="1" thickTop="1" x14ac:dyDescent="0.25">
      <c r="A125" s="53"/>
      <c r="B125" s="53"/>
      <c r="C125" s="53"/>
      <c r="D125" s="54"/>
      <c r="E125" s="82">
        <f>SUM(E124)</f>
        <v>1642</v>
      </c>
      <c r="F125" s="67">
        <f>SUM(F124)</f>
        <v>1642</v>
      </c>
      <c r="G125" s="67">
        <f>SUM(G124)</f>
        <v>0</v>
      </c>
      <c r="H125" s="257">
        <f t="shared" si="6"/>
        <v>0</v>
      </c>
      <c r="I125" s="130"/>
    </row>
    <row r="126" spans="1:10" ht="12.75" customHeight="1" thickBot="1" x14ac:dyDescent="0.3">
      <c r="A126" s="58"/>
      <c r="B126" s="58"/>
      <c r="C126" s="58"/>
      <c r="D126" s="58"/>
      <c r="E126" s="117"/>
      <c r="F126" s="118"/>
      <c r="G126" s="118"/>
      <c r="H126" s="129"/>
      <c r="I126" s="119"/>
      <c r="J126" s="27"/>
    </row>
    <row r="127" spans="1:10" ht="12.75" customHeight="1" thickTop="1" thickBot="1" x14ac:dyDescent="0.3">
      <c r="A127" s="472" t="s">
        <v>110</v>
      </c>
      <c r="B127" s="473"/>
      <c r="C127" s="473"/>
      <c r="D127" s="473"/>
      <c r="E127" s="23">
        <f>E121+E125</f>
        <v>219609.5</v>
      </c>
      <c r="F127" s="23">
        <f>F121+F125</f>
        <v>236755.5</v>
      </c>
      <c r="G127" s="23">
        <f>G121+G125</f>
        <v>66881</v>
      </c>
      <c r="H127" s="257">
        <f t="shared" ref="H127" si="7">G127/F127*100</f>
        <v>28.248974152659599</v>
      </c>
      <c r="I127" s="120"/>
      <c r="J127" s="27"/>
    </row>
    <row r="128" spans="1:10" ht="13.8" thickTop="1" x14ac:dyDescent="0.25"/>
  </sheetData>
  <mergeCells count="3">
    <mergeCell ref="A1:I1"/>
    <mergeCell ref="A121:D121"/>
    <mergeCell ref="A127:D127"/>
  </mergeCells>
  <pageMargins left="0.25" right="0.25" top="0.75" bottom="0.75" header="0.3" footer="0.3"/>
  <pageSetup paperSize="9" scale="89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1"/>
  <sheetViews>
    <sheetView topLeftCell="A208" zoomScale="140" zoomScaleNormal="140" workbookViewId="0">
      <selection activeCell="G114" sqref="G114"/>
    </sheetView>
  </sheetViews>
  <sheetFormatPr defaultColWidth="9.109375" defaultRowHeight="16.2" x14ac:dyDescent="0.25"/>
  <cols>
    <col min="1" max="1" width="9.44140625" style="39" customWidth="1"/>
    <col min="2" max="2" width="5.44140625" style="39" customWidth="1"/>
    <col min="3" max="3" width="11.109375" style="249" customWidth="1"/>
    <col min="4" max="4" width="5.44140625" style="39" customWidth="1"/>
    <col min="5" max="5" width="11.6640625" style="165" customWidth="1"/>
    <col min="6" max="7" width="11.6640625" style="166" customWidth="1"/>
    <col min="8" max="8" width="11.6640625" style="39" customWidth="1"/>
    <col min="9" max="9" width="45" style="39" customWidth="1"/>
    <col min="10" max="10" width="2.33203125" style="39" customWidth="1"/>
    <col min="11" max="16384" width="9.109375" style="39"/>
  </cols>
  <sheetData>
    <row r="1" spans="1:10" ht="20.100000000000001" customHeight="1" thickBot="1" x14ac:dyDescent="0.3">
      <c r="A1" s="471" t="s">
        <v>301</v>
      </c>
      <c r="B1" s="471"/>
      <c r="C1" s="471"/>
      <c r="D1" s="471"/>
      <c r="E1" s="471"/>
      <c r="F1" s="471"/>
      <c r="G1" s="471"/>
      <c r="H1" s="471"/>
      <c r="I1" s="471"/>
      <c r="J1" s="77"/>
    </row>
    <row r="2" spans="1:10" ht="21.9" customHeight="1" thickBot="1" x14ac:dyDescent="0.3">
      <c r="A2" s="29" t="s">
        <v>24</v>
      </c>
      <c r="B2" s="29" t="s">
        <v>302</v>
      </c>
      <c r="C2" s="30" t="s">
        <v>300</v>
      </c>
      <c r="D2" s="31" t="s">
        <v>25</v>
      </c>
      <c r="E2" s="32" t="s">
        <v>27</v>
      </c>
      <c r="F2" s="33" t="s">
        <v>1</v>
      </c>
      <c r="G2" s="33" t="s">
        <v>28</v>
      </c>
      <c r="H2" s="411" t="s">
        <v>111</v>
      </c>
      <c r="I2" s="34"/>
      <c r="J2" s="77"/>
    </row>
    <row r="3" spans="1:10" ht="21.9" customHeight="1" thickBot="1" x14ac:dyDescent="0.3">
      <c r="A3" s="35"/>
      <c r="B3" s="35"/>
      <c r="C3" s="35"/>
      <c r="D3" s="35"/>
      <c r="E3" s="36">
        <v>2025</v>
      </c>
      <c r="F3" s="37">
        <v>2025</v>
      </c>
      <c r="G3" s="37">
        <v>2025</v>
      </c>
      <c r="H3" s="295">
        <v>0.33</v>
      </c>
      <c r="I3" s="38" t="s">
        <v>365</v>
      </c>
    </row>
    <row r="4" spans="1:10" ht="12.75" customHeight="1" x14ac:dyDescent="0.25">
      <c r="A4" s="133"/>
      <c r="B4" s="133"/>
      <c r="C4" s="133"/>
      <c r="D4" s="133"/>
      <c r="E4" s="134"/>
      <c r="F4" s="135"/>
      <c r="G4" s="135"/>
      <c r="H4" s="136"/>
      <c r="I4" s="137"/>
      <c r="J4" s="138"/>
    </row>
    <row r="5" spans="1:10" ht="12.75" customHeight="1" x14ac:dyDescent="0.25">
      <c r="A5" s="139"/>
      <c r="B5" s="140" t="s">
        <v>112</v>
      </c>
      <c r="C5" s="140"/>
      <c r="D5" s="139"/>
      <c r="E5" s="141"/>
      <c r="F5" s="142"/>
      <c r="G5" s="142"/>
      <c r="H5" s="196"/>
      <c r="I5" s="143"/>
      <c r="J5" s="138"/>
    </row>
    <row r="6" spans="1:10" ht="12.75" customHeight="1" x14ac:dyDescent="0.25">
      <c r="A6" s="144"/>
      <c r="B6" s="145"/>
      <c r="C6" s="145"/>
      <c r="D6" s="146">
        <v>1014</v>
      </c>
      <c r="E6" s="147">
        <v>30</v>
      </c>
      <c r="F6" s="148">
        <v>30</v>
      </c>
      <c r="G6" s="149">
        <v>20</v>
      </c>
      <c r="H6" s="253">
        <f>G6/F6</f>
        <v>0.66666666666666663</v>
      </c>
      <c r="I6" s="151" t="s">
        <v>113</v>
      </c>
      <c r="J6" s="138"/>
    </row>
    <row r="7" spans="1:10" ht="12.75" customHeight="1" x14ac:dyDescent="0.25">
      <c r="A7" s="325"/>
      <c r="B7" s="326"/>
      <c r="C7" s="326"/>
      <c r="D7" s="184">
        <v>1031</v>
      </c>
      <c r="E7" s="328"/>
      <c r="F7" s="329">
        <v>71</v>
      </c>
      <c r="G7" s="426">
        <v>71</v>
      </c>
      <c r="H7" s="253">
        <f>G7/F7</f>
        <v>1</v>
      </c>
      <c r="I7" s="330" t="s">
        <v>312</v>
      </c>
      <c r="J7" s="138"/>
    </row>
    <row r="8" spans="1:10" ht="12.75" customHeight="1" thickBot="1" x14ac:dyDescent="0.3">
      <c r="A8" s="152"/>
      <c r="B8" s="153"/>
      <c r="C8" s="153"/>
      <c r="D8" s="154">
        <v>1032</v>
      </c>
      <c r="E8" s="155">
        <v>6</v>
      </c>
      <c r="F8" s="155">
        <v>6</v>
      </c>
      <c r="G8" s="156">
        <v>0</v>
      </c>
      <c r="H8" s="253">
        <f t="shared" ref="H8:H9" si="0">G8/F8</f>
        <v>0</v>
      </c>
      <c r="I8" s="158" t="s">
        <v>114</v>
      </c>
      <c r="J8" s="138"/>
    </row>
    <row r="9" spans="1:10" ht="12.75" customHeight="1" thickTop="1" x14ac:dyDescent="0.25">
      <c r="A9" s="159"/>
      <c r="B9" s="160"/>
      <c r="C9" s="160"/>
      <c r="D9" s="161"/>
      <c r="E9" s="162">
        <f>SUM(E6:E8)</f>
        <v>36</v>
      </c>
      <c r="F9" s="162">
        <f>SUM(F6:F8)</f>
        <v>107</v>
      </c>
      <c r="G9" s="250">
        <f>SUM(G6:G8)</f>
        <v>91</v>
      </c>
      <c r="H9" s="253">
        <f t="shared" si="0"/>
        <v>0.85046728971962615</v>
      </c>
      <c r="I9" s="163"/>
      <c r="J9" s="138"/>
    </row>
    <row r="10" spans="1:10" ht="12.75" customHeight="1" x14ac:dyDescent="0.25">
      <c r="A10" s="133"/>
      <c r="B10" s="164"/>
      <c r="C10" s="164"/>
      <c r="D10" s="164"/>
      <c r="H10" s="166"/>
      <c r="I10" s="167"/>
      <c r="J10" s="138"/>
    </row>
    <row r="11" spans="1:10" ht="12.75" customHeight="1" x14ac:dyDescent="0.25">
      <c r="A11" s="168"/>
      <c r="B11" s="140" t="s">
        <v>115</v>
      </c>
      <c r="C11" s="140"/>
      <c r="D11" s="139"/>
      <c r="E11" s="141"/>
      <c r="F11" s="142"/>
      <c r="G11" s="142"/>
      <c r="H11" s="166"/>
      <c r="I11" s="169"/>
      <c r="J11" s="138"/>
    </row>
    <row r="12" spans="1:10" ht="12.75" customHeight="1" x14ac:dyDescent="0.25">
      <c r="A12" s="144"/>
      <c r="B12" s="145"/>
      <c r="C12" s="170"/>
      <c r="D12" s="146">
        <v>2141</v>
      </c>
      <c r="E12" s="274">
        <v>200</v>
      </c>
      <c r="F12" s="274">
        <v>200</v>
      </c>
      <c r="G12" s="149">
        <v>38</v>
      </c>
      <c r="H12" s="253">
        <f>G12/F12</f>
        <v>0.19</v>
      </c>
      <c r="I12" s="151" t="s">
        <v>116</v>
      </c>
      <c r="J12" s="138"/>
    </row>
    <row r="13" spans="1:10" ht="12.75" customHeight="1" x14ac:dyDescent="0.25">
      <c r="A13" s="144"/>
      <c r="B13" s="145"/>
      <c r="C13" s="170">
        <v>2025000009</v>
      </c>
      <c r="D13" s="146">
        <v>2143</v>
      </c>
      <c r="E13" s="274"/>
      <c r="F13" s="427">
        <v>482</v>
      </c>
      <c r="G13" s="172">
        <v>304</v>
      </c>
      <c r="H13" s="253"/>
      <c r="I13" s="151" t="s">
        <v>364</v>
      </c>
      <c r="J13" s="138"/>
    </row>
    <row r="14" spans="1:10" ht="12.75" customHeight="1" x14ac:dyDescent="0.25">
      <c r="A14" s="144"/>
      <c r="B14" s="145"/>
      <c r="C14" s="170">
        <v>2024003300</v>
      </c>
      <c r="D14" s="146">
        <v>2144</v>
      </c>
      <c r="E14" s="274">
        <v>100</v>
      </c>
      <c r="F14" s="274">
        <v>100</v>
      </c>
      <c r="G14" s="149">
        <v>3</v>
      </c>
      <c r="H14" s="253">
        <f t="shared" ref="H14:H49" si="1">G14/F14</f>
        <v>0.03</v>
      </c>
      <c r="I14" s="151" t="s">
        <v>258</v>
      </c>
      <c r="J14" s="138"/>
    </row>
    <row r="15" spans="1:10" ht="12.75" customHeight="1" x14ac:dyDescent="0.25">
      <c r="A15" s="144"/>
      <c r="B15" s="145"/>
      <c r="C15" s="170"/>
      <c r="D15" s="146">
        <v>2169</v>
      </c>
      <c r="E15" s="274">
        <v>25</v>
      </c>
      <c r="F15" s="274">
        <v>25</v>
      </c>
      <c r="G15" s="149">
        <v>0</v>
      </c>
      <c r="H15" s="253">
        <f t="shared" si="1"/>
        <v>0</v>
      </c>
      <c r="I15" s="151" t="s">
        <v>117</v>
      </c>
      <c r="J15" s="138"/>
    </row>
    <row r="16" spans="1:10" ht="12.75" customHeight="1" x14ac:dyDescent="0.25">
      <c r="A16" s="144"/>
      <c r="B16" s="145"/>
      <c r="C16" s="170">
        <v>2019010000</v>
      </c>
      <c r="D16" s="146">
        <v>2212</v>
      </c>
      <c r="E16" s="275">
        <v>160</v>
      </c>
      <c r="F16" s="428">
        <v>160</v>
      </c>
      <c r="G16" s="173">
        <v>176</v>
      </c>
      <c r="H16" s="253">
        <f t="shared" si="1"/>
        <v>1.1000000000000001</v>
      </c>
      <c r="I16" s="174" t="s">
        <v>118</v>
      </c>
      <c r="J16" s="138" t="s">
        <v>119</v>
      </c>
    </row>
    <row r="17" spans="1:10" ht="12.75" customHeight="1" x14ac:dyDescent="0.25">
      <c r="A17" s="144"/>
      <c r="B17" s="145"/>
      <c r="C17" s="170">
        <v>2018130000</v>
      </c>
      <c r="D17" s="146">
        <v>2212</v>
      </c>
      <c r="E17" s="275"/>
      <c r="F17" s="275"/>
      <c r="G17" s="173">
        <v>2</v>
      </c>
      <c r="H17" s="253"/>
      <c r="I17" s="174" t="s">
        <v>346</v>
      </c>
      <c r="J17" s="138"/>
    </row>
    <row r="18" spans="1:10" ht="12.75" customHeight="1" x14ac:dyDescent="0.25">
      <c r="A18" s="349"/>
      <c r="B18" s="344"/>
      <c r="C18" s="447">
        <v>2018170000</v>
      </c>
      <c r="D18" s="342">
        <v>2212</v>
      </c>
      <c r="E18" s="436"/>
      <c r="F18" s="436"/>
      <c r="G18" s="450">
        <v>2</v>
      </c>
      <c r="H18" s="343"/>
      <c r="I18" s="451" t="s">
        <v>366</v>
      </c>
      <c r="J18" s="138"/>
    </row>
    <row r="19" spans="1:10" ht="12.75" customHeight="1" x14ac:dyDescent="0.25">
      <c r="A19" s="144"/>
      <c r="B19" s="145"/>
      <c r="C19" s="170">
        <v>2010000000</v>
      </c>
      <c r="D19" s="146">
        <v>2212</v>
      </c>
      <c r="E19" s="274">
        <v>200</v>
      </c>
      <c r="F19" s="274">
        <v>200</v>
      </c>
      <c r="G19" s="149">
        <v>26</v>
      </c>
      <c r="H19" s="253">
        <f t="shared" si="1"/>
        <v>0.13</v>
      </c>
      <c r="I19" s="151" t="s">
        <v>120</v>
      </c>
      <c r="J19" s="138"/>
    </row>
    <row r="20" spans="1:10" ht="12.75" customHeight="1" x14ac:dyDescent="0.25">
      <c r="A20" s="144"/>
      <c r="B20" s="145"/>
      <c r="C20" s="170">
        <v>2019120000</v>
      </c>
      <c r="D20" s="146">
        <v>2212</v>
      </c>
      <c r="E20" s="274">
        <v>396</v>
      </c>
      <c r="F20" s="274">
        <v>396</v>
      </c>
      <c r="G20" s="149">
        <v>0</v>
      </c>
      <c r="H20" s="253">
        <f t="shared" si="1"/>
        <v>0</v>
      </c>
      <c r="I20" s="151" t="s">
        <v>121</v>
      </c>
      <c r="J20" s="138"/>
    </row>
    <row r="21" spans="1:10" ht="12.75" customHeight="1" x14ac:dyDescent="0.25">
      <c r="A21" s="144"/>
      <c r="B21" s="145"/>
      <c r="C21" s="170">
        <v>2019020000</v>
      </c>
      <c r="D21" s="146">
        <v>2212</v>
      </c>
      <c r="E21" s="275">
        <v>950</v>
      </c>
      <c r="F21" s="429">
        <v>0</v>
      </c>
      <c r="G21" s="173">
        <v>0</v>
      </c>
      <c r="H21" s="253" t="e">
        <f t="shared" si="1"/>
        <v>#DIV/0!</v>
      </c>
      <c r="I21" s="174" t="s">
        <v>278</v>
      </c>
      <c r="J21" s="138" t="s">
        <v>119</v>
      </c>
    </row>
    <row r="22" spans="1:10" ht="12.75" customHeight="1" x14ac:dyDescent="0.25">
      <c r="A22" s="168"/>
      <c r="B22" s="145"/>
      <c r="C22" s="170">
        <v>2020000500</v>
      </c>
      <c r="D22" s="146">
        <v>2212</v>
      </c>
      <c r="E22" s="275">
        <v>250</v>
      </c>
      <c r="F22" s="275">
        <v>250</v>
      </c>
      <c r="G22" s="173">
        <v>0</v>
      </c>
      <c r="H22" s="253">
        <f t="shared" si="1"/>
        <v>0</v>
      </c>
      <c r="I22" s="174" t="s">
        <v>122</v>
      </c>
      <c r="J22" s="138"/>
    </row>
    <row r="23" spans="1:10" ht="12.75" customHeight="1" x14ac:dyDescent="0.25">
      <c r="A23" s="168"/>
      <c r="B23" s="139"/>
      <c r="C23" s="176">
        <v>2021002400</v>
      </c>
      <c r="D23" s="177">
        <v>2212</v>
      </c>
      <c r="E23" s="275">
        <v>25</v>
      </c>
      <c r="F23" s="428">
        <v>25</v>
      </c>
      <c r="G23" s="178">
        <v>55</v>
      </c>
      <c r="H23" s="253">
        <f t="shared" si="1"/>
        <v>2.2000000000000002</v>
      </c>
      <c r="I23" s="180" t="s">
        <v>123</v>
      </c>
      <c r="J23" s="138"/>
    </row>
    <row r="24" spans="1:10" ht="12.75" customHeight="1" x14ac:dyDescent="0.25">
      <c r="A24" s="168"/>
      <c r="B24" s="139"/>
      <c r="C24" s="176">
        <v>2020002800</v>
      </c>
      <c r="D24" s="177">
        <v>2212</v>
      </c>
      <c r="E24" s="275">
        <v>50</v>
      </c>
      <c r="F24" s="275">
        <v>50</v>
      </c>
      <c r="G24" s="178">
        <v>0</v>
      </c>
      <c r="H24" s="253">
        <f t="shared" si="1"/>
        <v>0</v>
      </c>
      <c r="I24" s="180" t="s">
        <v>124</v>
      </c>
      <c r="J24" s="138"/>
    </row>
    <row r="25" spans="1:10" ht="12.75" customHeight="1" x14ac:dyDescent="0.25">
      <c r="A25" s="168"/>
      <c r="B25" s="139"/>
      <c r="C25" s="176">
        <v>2021003200</v>
      </c>
      <c r="D25" s="177">
        <v>2212</v>
      </c>
      <c r="E25" s="275">
        <v>200</v>
      </c>
      <c r="F25" s="275">
        <v>200</v>
      </c>
      <c r="G25" s="178">
        <v>71</v>
      </c>
      <c r="H25" s="253">
        <f t="shared" si="1"/>
        <v>0.35499999999999998</v>
      </c>
      <c r="I25" s="180" t="s">
        <v>125</v>
      </c>
      <c r="J25" s="138"/>
    </row>
    <row r="26" spans="1:10" ht="12.75" customHeight="1" x14ac:dyDescent="0.25">
      <c r="A26" s="331"/>
      <c r="B26" s="332"/>
      <c r="C26" s="333">
        <v>2024001900</v>
      </c>
      <c r="D26" s="177">
        <v>2212</v>
      </c>
      <c r="E26" s="275"/>
      <c r="F26" s="275">
        <v>155</v>
      </c>
      <c r="G26" s="334">
        <v>155</v>
      </c>
      <c r="H26" s="253">
        <f t="shared" si="1"/>
        <v>1</v>
      </c>
      <c r="I26" s="335" t="s">
        <v>313</v>
      </c>
      <c r="J26" s="138"/>
    </row>
    <row r="27" spans="1:10" ht="12.75" customHeight="1" x14ac:dyDescent="0.25">
      <c r="A27" s="168"/>
      <c r="B27" s="139"/>
      <c r="C27" s="176">
        <v>2025000001</v>
      </c>
      <c r="D27" s="177">
        <v>2219</v>
      </c>
      <c r="E27" s="275">
        <v>50</v>
      </c>
      <c r="F27" s="275">
        <v>50</v>
      </c>
      <c r="G27" s="178">
        <v>0</v>
      </c>
      <c r="H27" s="253">
        <f t="shared" si="1"/>
        <v>0</v>
      </c>
      <c r="I27" s="180" t="s">
        <v>287</v>
      </c>
      <c r="J27" s="138"/>
    </row>
    <row r="28" spans="1:10" ht="12.75" customHeight="1" x14ac:dyDescent="0.25">
      <c r="A28" s="144"/>
      <c r="B28" s="145"/>
      <c r="C28" s="170"/>
      <c r="D28" s="146">
        <v>2219</v>
      </c>
      <c r="E28" s="274">
        <v>60</v>
      </c>
      <c r="F28" s="274">
        <v>60</v>
      </c>
      <c r="G28" s="149">
        <v>14</v>
      </c>
      <c r="H28" s="253">
        <f t="shared" si="1"/>
        <v>0.23333333333333334</v>
      </c>
      <c r="I28" s="151" t="s">
        <v>126</v>
      </c>
      <c r="J28" s="138"/>
    </row>
    <row r="29" spans="1:10" ht="12.75" customHeight="1" x14ac:dyDescent="0.25">
      <c r="A29" s="144"/>
      <c r="B29" s="145"/>
      <c r="C29" s="170">
        <v>2019140000</v>
      </c>
      <c r="D29" s="146">
        <v>2219</v>
      </c>
      <c r="E29" s="274">
        <v>30</v>
      </c>
      <c r="F29" s="274">
        <v>30</v>
      </c>
      <c r="G29" s="149">
        <v>0</v>
      </c>
      <c r="H29" s="253">
        <f t="shared" si="1"/>
        <v>0</v>
      </c>
      <c r="I29" s="151" t="s">
        <v>127</v>
      </c>
      <c r="J29" s="138"/>
    </row>
    <row r="30" spans="1:10" ht="12.75" customHeight="1" x14ac:dyDescent="0.25">
      <c r="A30" s="144"/>
      <c r="B30" s="145"/>
      <c r="C30" s="170">
        <v>2019102000</v>
      </c>
      <c r="D30" s="146">
        <v>2219</v>
      </c>
      <c r="E30" s="275">
        <v>0</v>
      </c>
      <c r="F30" s="275">
        <v>312</v>
      </c>
      <c r="G30" s="173">
        <v>312</v>
      </c>
      <c r="H30" s="253">
        <f t="shared" si="1"/>
        <v>1</v>
      </c>
      <c r="I30" s="174" t="s">
        <v>128</v>
      </c>
      <c r="J30" s="138" t="s">
        <v>119</v>
      </c>
    </row>
    <row r="31" spans="1:10" ht="12.75" customHeight="1" x14ac:dyDescent="0.25">
      <c r="A31" s="144"/>
      <c r="B31" s="145"/>
      <c r="C31" s="176">
        <v>2020001000</v>
      </c>
      <c r="D31" s="146">
        <v>2219</v>
      </c>
      <c r="E31" s="275">
        <v>7500</v>
      </c>
      <c r="F31" s="275">
        <v>7920</v>
      </c>
      <c r="G31" s="173">
        <v>296</v>
      </c>
      <c r="H31" s="253">
        <f t="shared" si="1"/>
        <v>3.7373737373737372E-2</v>
      </c>
      <c r="I31" s="174" t="s">
        <v>129</v>
      </c>
      <c r="J31" s="138"/>
    </row>
    <row r="32" spans="1:10" ht="12.75" customHeight="1" x14ac:dyDescent="0.25">
      <c r="A32" s="144"/>
      <c r="B32" s="145"/>
      <c r="C32" s="170">
        <v>2019290000</v>
      </c>
      <c r="D32" s="146">
        <v>2219</v>
      </c>
      <c r="E32" s="275">
        <v>0</v>
      </c>
      <c r="F32" s="452">
        <v>500</v>
      </c>
      <c r="G32" s="337">
        <v>1003</v>
      </c>
      <c r="H32" s="253">
        <f t="shared" si="1"/>
        <v>2.0059999999999998</v>
      </c>
      <c r="I32" s="174" t="s">
        <v>130</v>
      </c>
      <c r="J32" s="138"/>
    </row>
    <row r="33" spans="1:10" ht="12.75" customHeight="1" x14ac:dyDescent="0.25">
      <c r="A33" s="144"/>
      <c r="B33" s="145"/>
      <c r="C33" s="170">
        <v>2021002600</v>
      </c>
      <c r="D33" s="146">
        <v>2219</v>
      </c>
      <c r="E33" s="275">
        <v>50</v>
      </c>
      <c r="F33" s="275">
        <v>50</v>
      </c>
      <c r="G33" s="173">
        <v>0</v>
      </c>
      <c r="H33" s="253">
        <f t="shared" si="1"/>
        <v>0</v>
      </c>
      <c r="I33" s="174" t="s">
        <v>131</v>
      </c>
      <c r="J33" s="138"/>
    </row>
    <row r="34" spans="1:10" ht="12.75" customHeight="1" x14ac:dyDescent="0.25">
      <c r="A34" s="144"/>
      <c r="B34" s="145"/>
      <c r="C34" s="170">
        <v>2021003000</v>
      </c>
      <c r="D34" s="146">
        <v>2219</v>
      </c>
      <c r="E34" s="275"/>
      <c r="F34" s="275">
        <v>87</v>
      </c>
      <c r="G34" s="173">
        <v>87</v>
      </c>
      <c r="H34" s="253"/>
      <c r="I34" s="174" t="s">
        <v>314</v>
      </c>
      <c r="J34" s="138"/>
    </row>
    <row r="35" spans="1:10" ht="12.75" customHeight="1" x14ac:dyDescent="0.25">
      <c r="A35" s="349"/>
      <c r="B35" s="344"/>
      <c r="C35" s="447">
        <v>2021003200</v>
      </c>
      <c r="D35" s="342">
        <v>2219</v>
      </c>
      <c r="E35" s="436"/>
      <c r="F35" s="436"/>
      <c r="G35" s="450">
        <v>29</v>
      </c>
      <c r="H35" s="343"/>
      <c r="I35" s="451" t="s">
        <v>367</v>
      </c>
      <c r="J35" s="138"/>
    </row>
    <row r="36" spans="1:10" ht="12.75" customHeight="1" x14ac:dyDescent="0.25">
      <c r="A36" s="144"/>
      <c r="B36" s="145"/>
      <c r="C36" s="170">
        <v>2021003300</v>
      </c>
      <c r="D36" s="146">
        <v>2219</v>
      </c>
      <c r="E36" s="275">
        <v>50</v>
      </c>
      <c r="F36" s="275">
        <v>50</v>
      </c>
      <c r="G36" s="173">
        <v>30</v>
      </c>
      <c r="H36" s="253">
        <f t="shared" si="1"/>
        <v>0.6</v>
      </c>
      <c r="I36" s="174" t="s">
        <v>132</v>
      </c>
      <c r="J36" s="138"/>
    </row>
    <row r="37" spans="1:10" ht="12.75" customHeight="1" x14ac:dyDescent="0.25">
      <c r="A37" s="349"/>
      <c r="B37" s="344"/>
      <c r="C37" s="447">
        <v>2021003500</v>
      </c>
      <c r="D37" s="342">
        <v>2219</v>
      </c>
      <c r="E37" s="436"/>
      <c r="F37" s="436"/>
      <c r="G37" s="450">
        <v>70</v>
      </c>
      <c r="H37" s="343"/>
      <c r="I37" s="451" t="s">
        <v>368</v>
      </c>
      <c r="J37" s="138"/>
    </row>
    <row r="38" spans="1:10" ht="12.75" customHeight="1" x14ac:dyDescent="0.25">
      <c r="A38" s="144"/>
      <c r="B38" s="145"/>
      <c r="C38" s="170">
        <v>2023000100</v>
      </c>
      <c r="D38" s="146">
        <v>2219</v>
      </c>
      <c r="E38" s="275"/>
      <c r="F38" s="275"/>
      <c r="G38" s="173">
        <v>12</v>
      </c>
      <c r="H38" s="253"/>
      <c r="I38" s="174" t="s">
        <v>361</v>
      </c>
      <c r="J38" s="138"/>
    </row>
    <row r="39" spans="1:10" ht="12.75" customHeight="1" x14ac:dyDescent="0.25">
      <c r="A39" s="144"/>
      <c r="B39" s="145"/>
      <c r="C39" s="170">
        <v>2023000200</v>
      </c>
      <c r="D39" s="146">
        <v>2219</v>
      </c>
      <c r="E39" s="275"/>
      <c r="F39" s="275"/>
      <c r="G39" s="173">
        <v>12</v>
      </c>
      <c r="H39" s="253"/>
      <c r="I39" s="174" t="s">
        <v>362</v>
      </c>
      <c r="J39" s="138"/>
    </row>
    <row r="40" spans="1:10" ht="12.75" customHeight="1" x14ac:dyDescent="0.25">
      <c r="A40" s="349"/>
      <c r="B40" s="344"/>
      <c r="C40" s="170">
        <v>2024000700</v>
      </c>
      <c r="D40" s="146">
        <v>2219</v>
      </c>
      <c r="E40" s="436">
        <v>100</v>
      </c>
      <c r="F40" s="436">
        <v>100</v>
      </c>
      <c r="G40" s="450">
        <v>0</v>
      </c>
      <c r="H40" s="253">
        <f t="shared" si="1"/>
        <v>0</v>
      </c>
      <c r="I40" s="174" t="s">
        <v>134</v>
      </c>
      <c r="J40" s="138"/>
    </row>
    <row r="41" spans="1:10" ht="12.75" customHeight="1" x14ac:dyDescent="0.25">
      <c r="A41" s="349"/>
      <c r="B41" s="344"/>
      <c r="C41" s="170">
        <v>2024001300</v>
      </c>
      <c r="D41" s="146">
        <v>2219</v>
      </c>
      <c r="E41" s="275">
        <v>1960</v>
      </c>
      <c r="F41" s="275">
        <v>1960</v>
      </c>
      <c r="G41" s="173">
        <v>0</v>
      </c>
      <c r="H41" s="253">
        <f t="shared" ref="H41" si="2">G41/F41</f>
        <v>0</v>
      </c>
      <c r="I41" s="174" t="s">
        <v>291</v>
      </c>
      <c r="J41" s="138"/>
    </row>
    <row r="42" spans="1:10" ht="12.75" customHeight="1" x14ac:dyDescent="0.25">
      <c r="A42" s="144"/>
      <c r="B42" s="145"/>
      <c r="C42" s="170">
        <v>2024001400</v>
      </c>
      <c r="D42" s="146">
        <v>2219</v>
      </c>
      <c r="E42" s="275">
        <v>3000</v>
      </c>
      <c r="F42" s="429">
        <v>2200</v>
      </c>
      <c r="G42" s="173">
        <v>130</v>
      </c>
      <c r="H42" s="253">
        <f t="shared" si="1"/>
        <v>5.909090909090909E-2</v>
      </c>
      <c r="I42" s="174" t="s">
        <v>133</v>
      </c>
      <c r="J42" s="138"/>
    </row>
    <row r="43" spans="1:10" ht="12.75" customHeight="1" x14ac:dyDescent="0.25">
      <c r="A43" s="144"/>
      <c r="B43" s="145"/>
      <c r="C43" s="170">
        <v>2024002000</v>
      </c>
      <c r="D43" s="146">
        <v>2219</v>
      </c>
      <c r="E43" s="275">
        <v>150</v>
      </c>
      <c r="F43" s="275">
        <v>150</v>
      </c>
      <c r="G43" s="173">
        <v>0</v>
      </c>
      <c r="H43" s="253">
        <f t="shared" si="1"/>
        <v>0</v>
      </c>
      <c r="I43" s="174" t="s">
        <v>363</v>
      </c>
      <c r="J43" s="138"/>
    </row>
    <row r="44" spans="1:10" ht="12.75" customHeight="1" x14ac:dyDescent="0.25">
      <c r="A44" s="181"/>
      <c r="B44" s="182"/>
      <c r="C44" s="183">
        <v>2025000021</v>
      </c>
      <c r="D44" s="184">
        <v>2219</v>
      </c>
      <c r="E44" s="275"/>
      <c r="F44" s="275">
        <v>170</v>
      </c>
      <c r="G44" s="185">
        <v>0</v>
      </c>
      <c r="H44" s="253">
        <f t="shared" si="1"/>
        <v>0</v>
      </c>
      <c r="I44" s="186" t="s">
        <v>347</v>
      </c>
      <c r="J44" s="138"/>
    </row>
    <row r="45" spans="1:10" ht="12.75" customHeight="1" x14ac:dyDescent="0.25">
      <c r="A45" s="325"/>
      <c r="B45" s="326"/>
      <c r="C45" s="336">
        <v>2025000024</v>
      </c>
      <c r="D45" s="435">
        <v>2219</v>
      </c>
      <c r="E45" s="436"/>
      <c r="F45" s="453"/>
      <c r="G45" s="426">
        <v>20</v>
      </c>
      <c r="H45" s="253" t="s">
        <v>73</v>
      </c>
      <c r="I45" s="330" t="s">
        <v>369</v>
      </c>
      <c r="J45" s="138"/>
    </row>
    <row r="46" spans="1:10" ht="12.75" customHeight="1" x14ac:dyDescent="0.25">
      <c r="A46" s="325"/>
      <c r="B46" s="326"/>
      <c r="C46" s="336"/>
      <c r="D46" s="184">
        <v>2221</v>
      </c>
      <c r="E46" s="275"/>
      <c r="F46" s="275">
        <v>106</v>
      </c>
      <c r="G46" s="426">
        <v>115</v>
      </c>
      <c r="H46" s="253"/>
      <c r="I46" s="330" t="s">
        <v>315</v>
      </c>
      <c r="J46" s="138"/>
    </row>
    <row r="47" spans="1:10" ht="12.75" customHeight="1" x14ac:dyDescent="0.25">
      <c r="A47" s="181"/>
      <c r="B47" s="182"/>
      <c r="C47" s="183">
        <v>2021000700</v>
      </c>
      <c r="D47" s="184">
        <v>2310</v>
      </c>
      <c r="E47" s="275">
        <v>10000</v>
      </c>
      <c r="F47" s="429">
        <v>10492</v>
      </c>
      <c r="G47" s="185">
        <v>3949</v>
      </c>
      <c r="H47" s="253">
        <f t="shared" si="1"/>
        <v>0.37638200533739991</v>
      </c>
      <c r="I47" s="186" t="s">
        <v>294</v>
      </c>
      <c r="J47" s="138"/>
    </row>
    <row r="48" spans="1:10" ht="12.75" customHeight="1" thickBot="1" x14ac:dyDescent="0.3">
      <c r="A48" s="144"/>
      <c r="B48" s="145"/>
      <c r="C48" s="170">
        <v>2020001800</v>
      </c>
      <c r="D48" s="146">
        <v>2321</v>
      </c>
      <c r="E48" s="275">
        <v>200</v>
      </c>
      <c r="F48" s="275">
        <v>200</v>
      </c>
      <c r="G48" s="173">
        <v>4</v>
      </c>
      <c r="H48" s="253">
        <f t="shared" si="1"/>
        <v>0.02</v>
      </c>
      <c r="I48" s="174" t="s">
        <v>135</v>
      </c>
      <c r="J48" s="138"/>
    </row>
    <row r="49" spans="1:11" ht="12.75" customHeight="1" thickTop="1" x14ac:dyDescent="0.25">
      <c r="A49" s="190"/>
      <c r="B49" s="191"/>
      <c r="C49" s="191"/>
      <c r="D49" s="192"/>
      <c r="E49" s="162">
        <f>SUM(E12:E48)</f>
        <v>25706</v>
      </c>
      <c r="F49" s="162">
        <f>SUM(F12:F48)</f>
        <v>26680</v>
      </c>
      <c r="G49" s="193">
        <f>SUM(G12:G48)</f>
        <v>6915</v>
      </c>
      <c r="H49" s="253">
        <f t="shared" si="1"/>
        <v>0.25918290854572712</v>
      </c>
      <c r="I49" s="195"/>
      <c r="J49" s="175"/>
    </row>
    <row r="50" spans="1:11" ht="12.75" customHeight="1" x14ac:dyDescent="0.25">
      <c r="A50" s="133"/>
      <c r="B50" s="164"/>
      <c r="C50" s="164"/>
      <c r="D50" s="164"/>
      <c r="H50" s="196"/>
      <c r="I50" s="167"/>
      <c r="J50" s="175"/>
    </row>
    <row r="51" spans="1:11" ht="12.75" customHeight="1" x14ac:dyDescent="0.25">
      <c r="A51" s="133"/>
      <c r="B51" s="197" t="s">
        <v>136</v>
      </c>
      <c r="C51" s="197"/>
      <c r="D51" s="164"/>
      <c r="H51" s="196"/>
      <c r="I51" s="167"/>
      <c r="J51" s="175"/>
    </row>
    <row r="52" spans="1:11" ht="12.75" customHeight="1" x14ac:dyDescent="0.25">
      <c r="A52" s="144"/>
      <c r="B52" s="145"/>
      <c r="C52" s="170">
        <v>5030000000</v>
      </c>
      <c r="D52" s="146">
        <v>3111</v>
      </c>
      <c r="E52" s="274">
        <v>970</v>
      </c>
      <c r="F52" s="274">
        <v>970</v>
      </c>
      <c r="G52" s="149">
        <v>242</v>
      </c>
      <c r="H52" s="253">
        <f>G52/F52</f>
        <v>0.24948453608247423</v>
      </c>
      <c r="I52" s="151" t="s">
        <v>137</v>
      </c>
      <c r="J52" s="138"/>
      <c r="K52" s="196"/>
    </row>
    <row r="53" spans="1:11" ht="12.75" customHeight="1" x14ac:dyDescent="0.25">
      <c r="A53" s="144"/>
      <c r="B53" s="145"/>
      <c r="C53" s="170">
        <v>2022050300</v>
      </c>
      <c r="D53" s="146">
        <v>3111</v>
      </c>
      <c r="E53" s="275">
        <v>100</v>
      </c>
      <c r="F53" s="275">
        <v>100</v>
      </c>
      <c r="G53" s="173">
        <v>0</v>
      </c>
      <c r="H53" s="253">
        <f t="shared" ref="H53:H132" si="3">G53/F53</f>
        <v>0</v>
      </c>
      <c r="I53" s="174" t="s">
        <v>138</v>
      </c>
      <c r="J53" s="138"/>
    </row>
    <row r="54" spans="1:11" ht="12.75" customHeight="1" x14ac:dyDescent="0.25">
      <c r="A54" s="144"/>
      <c r="B54" s="145"/>
      <c r="C54" s="170">
        <v>2024050300</v>
      </c>
      <c r="D54" s="146">
        <v>3111</v>
      </c>
      <c r="E54" s="275"/>
      <c r="F54" s="275"/>
      <c r="G54" s="173">
        <v>2</v>
      </c>
      <c r="H54" s="253"/>
      <c r="I54" s="174" t="s">
        <v>348</v>
      </c>
      <c r="J54" s="138"/>
    </row>
    <row r="55" spans="1:11" ht="12.75" customHeight="1" x14ac:dyDescent="0.25">
      <c r="A55" s="144"/>
      <c r="B55" s="145"/>
      <c r="C55" s="170">
        <v>5050000000</v>
      </c>
      <c r="D55" s="146">
        <v>3111</v>
      </c>
      <c r="E55" s="274">
        <v>650</v>
      </c>
      <c r="F55" s="274">
        <v>650</v>
      </c>
      <c r="G55" s="149">
        <v>163</v>
      </c>
      <c r="H55" s="253">
        <f t="shared" si="3"/>
        <v>0.25076923076923074</v>
      </c>
      <c r="I55" s="151" t="s">
        <v>139</v>
      </c>
      <c r="J55" s="138"/>
    </row>
    <row r="56" spans="1:11" ht="12.75" customHeight="1" x14ac:dyDescent="0.25">
      <c r="A56" s="144"/>
      <c r="B56" s="145"/>
      <c r="C56" s="170"/>
      <c r="D56" s="146">
        <v>3113</v>
      </c>
      <c r="E56" s="274">
        <v>4650</v>
      </c>
      <c r="F56" s="274">
        <v>4650</v>
      </c>
      <c r="G56" s="149">
        <v>1162</v>
      </c>
      <c r="H56" s="253">
        <f t="shared" si="3"/>
        <v>0.24989247311827956</v>
      </c>
      <c r="I56" s="151" t="s">
        <v>140</v>
      </c>
      <c r="J56" s="138"/>
    </row>
    <row r="57" spans="1:11" ht="12.75" customHeight="1" x14ac:dyDescent="0.25">
      <c r="A57" s="198"/>
      <c r="B57" s="145"/>
      <c r="C57" s="170"/>
      <c r="D57" s="146">
        <v>3113</v>
      </c>
      <c r="E57" s="274">
        <v>35</v>
      </c>
      <c r="F57" s="274">
        <v>35</v>
      </c>
      <c r="G57" s="149">
        <v>9</v>
      </c>
      <c r="H57" s="253">
        <f t="shared" si="3"/>
        <v>0.25714285714285712</v>
      </c>
      <c r="I57" s="151" t="s">
        <v>141</v>
      </c>
      <c r="J57" s="138"/>
    </row>
    <row r="58" spans="1:11" ht="12.75" customHeight="1" x14ac:dyDescent="0.25">
      <c r="A58" s="430"/>
      <c r="B58" s="145"/>
      <c r="C58" s="170">
        <v>2025000020</v>
      </c>
      <c r="D58" s="146">
        <v>3113</v>
      </c>
      <c r="E58" s="275"/>
      <c r="F58" s="275">
        <v>127</v>
      </c>
      <c r="G58" s="173">
        <v>0</v>
      </c>
      <c r="H58" s="253">
        <f t="shared" si="3"/>
        <v>0</v>
      </c>
      <c r="I58" s="174" t="s">
        <v>349</v>
      </c>
      <c r="J58" s="138"/>
    </row>
    <row r="59" spans="1:11" ht="12.75" customHeight="1" x14ac:dyDescent="0.25">
      <c r="A59" s="144"/>
      <c r="B59" s="145"/>
      <c r="C59" s="170"/>
      <c r="D59" s="146">
        <v>3231</v>
      </c>
      <c r="E59" s="274">
        <v>1100</v>
      </c>
      <c r="F59" s="274">
        <v>1100</v>
      </c>
      <c r="G59" s="149">
        <v>275</v>
      </c>
      <c r="H59" s="253">
        <f t="shared" si="3"/>
        <v>0.25</v>
      </c>
      <c r="I59" s="151" t="s">
        <v>142</v>
      </c>
      <c r="J59" s="138"/>
    </row>
    <row r="60" spans="1:11" ht="12.75" customHeight="1" x14ac:dyDescent="0.25">
      <c r="A60" s="168"/>
      <c r="B60" s="139"/>
      <c r="C60" s="176"/>
      <c r="D60" s="177">
        <v>3231</v>
      </c>
      <c r="E60" s="275">
        <v>600</v>
      </c>
      <c r="F60" s="275">
        <v>600</v>
      </c>
      <c r="G60" s="178"/>
      <c r="H60" s="253">
        <f t="shared" si="3"/>
        <v>0</v>
      </c>
      <c r="I60" s="180" t="s">
        <v>143</v>
      </c>
      <c r="J60" s="138"/>
    </row>
    <row r="61" spans="1:11" ht="12.75" customHeight="1" x14ac:dyDescent="0.25">
      <c r="A61" s="168"/>
      <c r="B61" s="139"/>
      <c r="C61" s="176">
        <v>2023323100</v>
      </c>
      <c r="D61" s="177">
        <v>3231</v>
      </c>
      <c r="E61" s="275">
        <v>350</v>
      </c>
      <c r="F61" s="275">
        <v>350</v>
      </c>
      <c r="G61" s="178">
        <v>3</v>
      </c>
      <c r="H61" s="253">
        <f t="shared" si="3"/>
        <v>8.5714285714285719E-3</v>
      </c>
      <c r="I61" s="180" t="s">
        <v>144</v>
      </c>
      <c r="J61" s="138"/>
    </row>
    <row r="62" spans="1:11" ht="12.75" customHeight="1" x14ac:dyDescent="0.25">
      <c r="A62" s="144"/>
      <c r="B62" s="145"/>
      <c r="C62" s="170"/>
      <c r="D62" s="146">
        <v>3299</v>
      </c>
      <c r="E62" s="274">
        <v>100</v>
      </c>
      <c r="F62" s="274">
        <v>100</v>
      </c>
      <c r="G62" s="149">
        <v>25</v>
      </c>
      <c r="H62" s="253">
        <f t="shared" si="3"/>
        <v>0.25</v>
      </c>
      <c r="I62" s="151" t="s">
        <v>46</v>
      </c>
      <c r="J62" s="138"/>
    </row>
    <row r="63" spans="1:11" ht="12.75" customHeight="1" x14ac:dyDescent="0.25">
      <c r="A63" s="133"/>
      <c r="B63" s="164"/>
      <c r="C63" s="176"/>
      <c r="D63" s="177">
        <v>3319</v>
      </c>
      <c r="E63" s="274">
        <v>50</v>
      </c>
      <c r="F63" s="274">
        <v>50</v>
      </c>
      <c r="G63" s="199">
        <v>13</v>
      </c>
      <c r="H63" s="253">
        <f t="shared" si="3"/>
        <v>0.26</v>
      </c>
      <c r="I63" s="169" t="s">
        <v>145</v>
      </c>
      <c r="J63" s="138"/>
    </row>
    <row r="64" spans="1:11" ht="12.75" customHeight="1" x14ac:dyDescent="0.25">
      <c r="A64" s="181"/>
      <c r="B64" s="182"/>
      <c r="C64" s="183"/>
      <c r="D64" s="184">
        <v>3319</v>
      </c>
      <c r="E64" s="274">
        <v>12</v>
      </c>
      <c r="F64" s="274">
        <v>12</v>
      </c>
      <c r="G64" s="149">
        <v>11</v>
      </c>
      <c r="H64" s="253">
        <f t="shared" si="3"/>
        <v>0.91666666666666663</v>
      </c>
      <c r="I64" s="151" t="s">
        <v>146</v>
      </c>
      <c r="J64" s="138"/>
    </row>
    <row r="65" spans="1:10" ht="12.75" customHeight="1" x14ac:dyDescent="0.25">
      <c r="A65" s="181"/>
      <c r="B65" s="182"/>
      <c r="C65" s="183">
        <v>2020331900</v>
      </c>
      <c r="D65" s="184">
        <v>3319</v>
      </c>
      <c r="E65" s="275">
        <v>1925</v>
      </c>
      <c r="F65" s="275">
        <v>1925</v>
      </c>
      <c r="G65" s="178">
        <v>2</v>
      </c>
      <c r="H65" s="253">
        <f t="shared" si="3"/>
        <v>1.038961038961039E-3</v>
      </c>
      <c r="I65" s="180" t="s">
        <v>274</v>
      </c>
      <c r="J65" s="138"/>
    </row>
    <row r="66" spans="1:10" ht="12.75" customHeight="1" x14ac:dyDescent="0.25">
      <c r="A66" s="144"/>
      <c r="B66" s="145"/>
      <c r="C66" s="170">
        <v>2023000300</v>
      </c>
      <c r="D66" s="146">
        <v>3322</v>
      </c>
      <c r="E66" s="274">
        <v>340</v>
      </c>
      <c r="F66" s="274">
        <v>340</v>
      </c>
      <c r="G66" s="199">
        <v>143</v>
      </c>
      <c r="H66" s="253">
        <f t="shared" si="3"/>
        <v>0.42058823529411765</v>
      </c>
      <c r="I66" s="169" t="s">
        <v>269</v>
      </c>
      <c r="J66" s="138"/>
    </row>
    <row r="67" spans="1:10" ht="12.75" customHeight="1" x14ac:dyDescent="0.25">
      <c r="A67" s="144"/>
      <c r="B67" s="145"/>
      <c r="C67" s="170"/>
      <c r="D67" s="146">
        <v>3322</v>
      </c>
      <c r="E67" s="274">
        <v>1000</v>
      </c>
      <c r="F67" s="274">
        <v>1000</v>
      </c>
      <c r="G67" s="149">
        <v>490</v>
      </c>
      <c r="H67" s="253">
        <f t="shared" si="3"/>
        <v>0.49</v>
      </c>
      <c r="I67" s="151" t="s">
        <v>259</v>
      </c>
      <c r="J67" s="175"/>
    </row>
    <row r="68" spans="1:10" ht="12.75" customHeight="1" x14ac:dyDescent="0.25">
      <c r="A68" s="349"/>
      <c r="B68" s="344"/>
      <c r="C68" s="447">
        <v>2025000011</v>
      </c>
      <c r="D68" s="342">
        <v>3322</v>
      </c>
      <c r="E68" s="350"/>
      <c r="F68" s="350">
        <v>500</v>
      </c>
      <c r="G68" s="448"/>
      <c r="H68" s="343"/>
      <c r="I68" s="347" t="s">
        <v>358</v>
      </c>
      <c r="J68" s="175"/>
    </row>
    <row r="69" spans="1:10" ht="12.75" customHeight="1" x14ac:dyDescent="0.25">
      <c r="A69" s="144"/>
      <c r="B69" s="145"/>
      <c r="C69" s="170"/>
      <c r="D69" s="146">
        <v>3341</v>
      </c>
      <c r="E69" s="274">
        <v>10</v>
      </c>
      <c r="F69" s="274">
        <v>10</v>
      </c>
      <c r="G69" s="149">
        <v>0</v>
      </c>
      <c r="H69" s="253">
        <f t="shared" si="3"/>
        <v>0</v>
      </c>
      <c r="I69" s="151" t="s">
        <v>147</v>
      </c>
      <c r="J69" s="138"/>
    </row>
    <row r="70" spans="1:10" ht="12.75" customHeight="1" x14ac:dyDescent="0.25">
      <c r="A70" s="181"/>
      <c r="B70" s="182"/>
      <c r="C70" s="183"/>
      <c r="D70" s="184">
        <v>3349</v>
      </c>
      <c r="E70" s="274">
        <v>210</v>
      </c>
      <c r="F70" s="274">
        <v>210</v>
      </c>
      <c r="G70" s="188">
        <v>66</v>
      </c>
      <c r="H70" s="253">
        <f t="shared" si="3"/>
        <v>0.31428571428571428</v>
      </c>
      <c r="I70" s="189" t="s">
        <v>148</v>
      </c>
      <c r="J70" s="175"/>
    </row>
    <row r="71" spans="1:10" ht="12.75" customHeight="1" x14ac:dyDescent="0.25">
      <c r="A71" s="200"/>
      <c r="B71" s="201">
        <v>3392</v>
      </c>
      <c r="C71" s="202"/>
      <c r="D71" s="203">
        <v>3392</v>
      </c>
      <c r="E71" s="274">
        <v>8000</v>
      </c>
      <c r="F71" s="427">
        <v>8910</v>
      </c>
      <c r="G71" s="172">
        <v>2382</v>
      </c>
      <c r="H71" s="253">
        <f t="shared" si="3"/>
        <v>0.26734006734006732</v>
      </c>
      <c r="I71" s="151" t="s">
        <v>275</v>
      </c>
      <c r="J71" s="138"/>
    </row>
    <row r="72" spans="1:10" ht="12.75" customHeight="1" x14ac:dyDescent="0.25">
      <c r="A72" s="200"/>
      <c r="B72" s="204"/>
      <c r="C72" s="202">
        <v>2022331400</v>
      </c>
      <c r="D72" s="203">
        <v>3392</v>
      </c>
      <c r="E72" s="275">
        <v>3000</v>
      </c>
      <c r="F72" s="275">
        <v>3000</v>
      </c>
      <c r="G72" s="173">
        <v>1529</v>
      </c>
      <c r="H72" s="253">
        <f t="shared" si="3"/>
        <v>0.50966666666666671</v>
      </c>
      <c r="I72" s="174" t="s">
        <v>149</v>
      </c>
      <c r="J72" s="138"/>
    </row>
    <row r="73" spans="1:10" ht="12.75" customHeight="1" x14ac:dyDescent="0.25">
      <c r="A73" s="200"/>
      <c r="B73" s="201"/>
      <c r="C73" s="202">
        <v>4124000000</v>
      </c>
      <c r="D73" s="203">
        <v>3392</v>
      </c>
      <c r="E73" s="274">
        <v>800</v>
      </c>
      <c r="F73" s="274">
        <v>800</v>
      </c>
      <c r="G73" s="172">
        <v>49</v>
      </c>
      <c r="H73" s="253">
        <f t="shared" si="3"/>
        <v>6.1249999999999999E-2</v>
      </c>
      <c r="I73" s="151" t="s">
        <v>150</v>
      </c>
      <c r="J73" s="138"/>
    </row>
    <row r="74" spans="1:10" ht="12.75" customHeight="1" x14ac:dyDescent="0.25">
      <c r="A74" s="200"/>
      <c r="B74" s="201"/>
      <c r="C74" s="202">
        <v>5600000000</v>
      </c>
      <c r="D74" s="203">
        <v>3392</v>
      </c>
      <c r="E74" s="274">
        <v>88</v>
      </c>
      <c r="F74" s="274">
        <v>88</v>
      </c>
      <c r="G74" s="172">
        <v>2</v>
      </c>
      <c r="H74" s="253">
        <f t="shared" si="3"/>
        <v>2.2727272727272728E-2</v>
      </c>
      <c r="I74" s="151" t="s">
        <v>151</v>
      </c>
      <c r="J74" s="138"/>
    </row>
    <row r="75" spans="1:10" ht="12.75" customHeight="1" x14ac:dyDescent="0.25">
      <c r="A75" s="200"/>
      <c r="B75" s="201"/>
      <c r="C75" s="202">
        <v>5600000000</v>
      </c>
      <c r="D75" s="203">
        <v>3392</v>
      </c>
      <c r="E75" s="274">
        <v>50</v>
      </c>
      <c r="F75" s="274">
        <v>50</v>
      </c>
      <c r="G75" s="172"/>
      <c r="H75" s="253">
        <f t="shared" si="3"/>
        <v>0</v>
      </c>
      <c r="I75" s="151" t="s">
        <v>152</v>
      </c>
      <c r="J75" s="138"/>
    </row>
    <row r="76" spans="1:10" ht="12.75" customHeight="1" x14ac:dyDescent="0.25">
      <c r="A76" s="200"/>
      <c r="B76" s="201"/>
      <c r="C76" s="202">
        <v>5600000000</v>
      </c>
      <c r="D76" s="203">
        <v>3392</v>
      </c>
      <c r="E76" s="274">
        <v>50</v>
      </c>
      <c r="F76" s="274">
        <v>50</v>
      </c>
      <c r="G76" s="172"/>
      <c r="H76" s="253">
        <f t="shared" si="3"/>
        <v>0</v>
      </c>
      <c r="I76" s="151" t="s">
        <v>283</v>
      </c>
      <c r="J76" s="138"/>
    </row>
    <row r="77" spans="1:10" ht="12.75" customHeight="1" x14ac:dyDescent="0.25">
      <c r="A77" s="200"/>
      <c r="B77" s="201"/>
      <c r="C77" s="205">
        <v>2025000005</v>
      </c>
      <c r="D77" s="203">
        <v>3392</v>
      </c>
      <c r="E77" s="274">
        <v>1990</v>
      </c>
      <c r="F77" s="427">
        <v>2770</v>
      </c>
      <c r="G77" s="172">
        <v>292</v>
      </c>
      <c r="H77" s="253">
        <f t="shared" si="3"/>
        <v>0.10541516245487365</v>
      </c>
      <c r="I77" s="151" t="s">
        <v>153</v>
      </c>
      <c r="J77" s="138"/>
    </row>
    <row r="78" spans="1:10" ht="12.75" customHeight="1" x14ac:dyDescent="0.25">
      <c r="A78" s="200"/>
      <c r="B78" s="201"/>
      <c r="C78" s="205">
        <v>2024059600</v>
      </c>
      <c r="D78" s="203">
        <v>3392</v>
      </c>
      <c r="E78" s="274">
        <v>500</v>
      </c>
      <c r="F78" s="427">
        <v>160</v>
      </c>
      <c r="G78" s="172">
        <v>108</v>
      </c>
      <c r="H78" s="253">
        <f t="shared" si="3"/>
        <v>0.67500000000000004</v>
      </c>
      <c r="I78" s="151" t="s">
        <v>370</v>
      </c>
      <c r="J78" s="138"/>
    </row>
    <row r="79" spans="1:10" ht="12.75" customHeight="1" x14ac:dyDescent="0.25">
      <c r="A79" s="454"/>
      <c r="B79" s="455"/>
      <c r="C79" s="456">
        <v>2025000015</v>
      </c>
      <c r="D79" s="457">
        <v>3392</v>
      </c>
      <c r="E79" s="350"/>
      <c r="F79" s="458">
        <v>500</v>
      </c>
      <c r="G79" s="439">
        <v>0</v>
      </c>
      <c r="H79" s="343">
        <f t="shared" si="3"/>
        <v>0</v>
      </c>
      <c r="I79" s="347" t="s">
        <v>371</v>
      </c>
      <c r="J79" s="138"/>
    </row>
    <row r="80" spans="1:10" ht="12.75" customHeight="1" x14ac:dyDescent="0.25">
      <c r="A80" s="200"/>
      <c r="B80" s="201"/>
      <c r="C80" s="205">
        <v>4118000000</v>
      </c>
      <c r="D80" s="203">
        <v>3392</v>
      </c>
      <c r="E80" s="274">
        <v>230</v>
      </c>
      <c r="F80" s="274">
        <v>230</v>
      </c>
      <c r="G80" s="172">
        <v>0</v>
      </c>
      <c r="H80" s="253">
        <f t="shared" si="3"/>
        <v>0</v>
      </c>
      <c r="I80" s="151" t="s">
        <v>154</v>
      </c>
      <c r="J80" s="138"/>
    </row>
    <row r="81" spans="1:10" ht="12.75" customHeight="1" x14ac:dyDescent="0.25">
      <c r="A81" s="200"/>
      <c r="B81" s="201"/>
      <c r="C81" s="205">
        <v>4126000000</v>
      </c>
      <c r="D81" s="203">
        <v>3392</v>
      </c>
      <c r="E81" s="274">
        <v>230</v>
      </c>
      <c r="F81" s="274">
        <v>230</v>
      </c>
      <c r="G81" s="172">
        <v>0</v>
      </c>
      <c r="H81" s="253">
        <f t="shared" si="3"/>
        <v>0</v>
      </c>
      <c r="I81" s="151" t="s">
        <v>155</v>
      </c>
      <c r="J81" s="138"/>
    </row>
    <row r="82" spans="1:10" ht="12.75" customHeight="1" x14ac:dyDescent="0.25">
      <c r="A82" s="200"/>
      <c r="B82" s="201"/>
      <c r="C82" s="205">
        <v>4115000000</v>
      </c>
      <c r="D82" s="203">
        <v>3392</v>
      </c>
      <c r="E82" s="274">
        <v>250</v>
      </c>
      <c r="F82" s="274">
        <v>250</v>
      </c>
      <c r="G82" s="172">
        <v>214</v>
      </c>
      <c r="H82" s="253">
        <f t="shared" si="3"/>
        <v>0.85599999999999998</v>
      </c>
      <c r="I82" s="151" t="s">
        <v>156</v>
      </c>
      <c r="J82" s="138"/>
    </row>
    <row r="83" spans="1:10" ht="12.75" customHeight="1" x14ac:dyDescent="0.25">
      <c r="A83" s="200"/>
      <c r="B83" s="201"/>
      <c r="C83" s="205">
        <v>2024339200</v>
      </c>
      <c r="D83" s="203">
        <v>3392</v>
      </c>
      <c r="E83" s="274">
        <v>80</v>
      </c>
      <c r="F83" s="274">
        <v>80</v>
      </c>
      <c r="G83" s="172">
        <v>0</v>
      </c>
      <c r="H83" s="253">
        <f t="shared" si="3"/>
        <v>0</v>
      </c>
      <c r="I83" s="151" t="s">
        <v>157</v>
      </c>
      <c r="J83" s="138"/>
    </row>
    <row r="84" spans="1:10" ht="12.75" customHeight="1" x14ac:dyDescent="0.25">
      <c r="A84" s="441"/>
      <c r="B84" s="442"/>
      <c r="C84" s="443">
        <v>2023214100</v>
      </c>
      <c r="D84" s="444">
        <v>3392</v>
      </c>
      <c r="E84" s="350"/>
      <c r="F84" s="350"/>
      <c r="G84" s="350">
        <v>15</v>
      </c>
      <c r="H84" s="343"/>
      <c r="I84" s="445" t="s">
        <v>355</v>
      </c>
      <c r="J84" s="138"/>
    </row>
    <row r="85" spans="1:10" ht="12.75" customHeight="1" x14ac:dyDescent="0.25">
      <c r="A85" s="168"/>
      <c r="B85" s="139"/>
      <c r="C85" s="176"/>
      <c r="D85" s="177">
        <v>3399</v>
      </c>
      <c r="E85" s="274">
        <v>130</v>
      </c>
      <c r="F85" s="274">
        <v>130</v>
      </c>
      <c r="G85" s="206">
        <v>22</v>
      </c>
      <c r="H85" s="253">
        <f t="shared" si="3"/>
        <v>0.16923076923076924</v>
      </c>
      <c r="I85" s="167" t="s">
        <v>158</v>
      </c>
      <c r="J85" s="138"/>
    </row>
    <row r="86" spans="1:10" ht="12.75" customHeight="1" x14ac:dyDescent="0.25">
      <c r="A86" s="168"/>
      <c r="B86" s="139"/>
      <c r="C86" s="176"/>
      <c r="D86" s="177">
        <v>3399</v>
      </c>
      <c r="E86" s="274">
        <v>60</v>
      </c>
      <c r="F86" s="274">
        <v>60</v>
      </c>
      <c r="G86" s="149">
        <v>42</v>
      </c>
      <c r="H86" s="253">
        <f t="shared" si="3"/>
        <v>0.7</v>
      </c>
      <c r="I86" s="207" t="s">
        <v>159</v>
      </c>
      <c r="J86" s="138"/>
    </row>
    <row r="87" spans="1:10" ht="12.75" customHeight="1" x14ac:dyDescent="0.25">
      <c r="A87" s="144"/>
      <c r="B87" s="145"/>
      <c r="C87" s="170"/>
      <c r="D87" s="146">
        <v>3399</v>
      </c>
      <c r="E87" s="274">
        <v>100</v>
      </c>
      <c r="F87" s="274">
        <v>100</v>
      </c>
      <c r="G87" s="206">
        <v>70</v>
      </c>
      <c r="H87" s="253">
        <f t="shared" si="3"/>
        <v>0.7</v>
      </c>
      <c r="I87" s="167" t="s">
        <v>160</v>
      </c>
      <c r="J87" s="138"/>
    </row>
    <row r="88" spans="1:10" ht="12.75" customHeight="1" x14ac:dyDescent="0.25">
      <c r="A88" s="144"/>
      <c r="B88" s="145"/>
      <c r="C88" s="170"/>
      <c r="D88" s="146">
        <v>3399</v>
      </c>
      <c r="E88" s="274">
        <v>65</v>
      </c>
      <c r="F88" s="274">
        <v>65</v>
      </c>
      <c r="G88" s="149">
        <v>0</v>
      </c>
      <c r="H88" s="253">
        <f t="shared" si="3"/>
        <v>0</v>
      </c>
      <c r="I88" s="151" t="s">
        <v>161</v>
      </c>
      <c r="J88" s="138"/>
    </row>
    <row r="89" spans="1:10" ht="12.75" customHeight="1" x14ac:dyDescent="0.25">
      <c r="A89" s="144"/>
      <c r="B89" s="145"/>
      <c r="C89" s="170">
        <v>5320000000</v>
      </c>
      <c r="D89" s="146">
        <v>3412</v>
      </c>
      <c r="E89" s="274">
        <v>90</v>
      </c>
      <c r="F89" s="274">
        <v>90</v>
      </c>
      <c r="G89" s="172">
        <v>9</v>
      </c>
      <c r="H89" s="253">
        <f t="shared" si="3"/>
        <v>0.1</v>
      </c>
      <c r="I89" s="151" t="s">
        <v>162</v>
      </c>
      <c r="J89" s="187"/>
    </row>
    <row r="90" spans="1:10" ht="12.75" customHeight="1" x14ac:dyDescent="0.25">
      <c r="A90" s="144"/>
      <c r="B90" s="145"/>
      <c r="C90" s="170">
        <v>5300000000</v>
      </c>
      <c r="D90" s="146">
        <v>3412</v>
      </c>
      <c r="E90" s="274">
        <v>1300</v>
      </c>
      <c r="F90" s="274">
        <v>1300</v>
      </c>
      <c r="G90" s="172">
        <v>369</v>
      </c>
      <c r="H90" s="253">
        <f t="shared" si="3"/>
        <v>0.28384615384615386</v>
      </c>
      <c r="I90" s="151" t="s">
        <v>163</v>
      </c>
      <c r="J90" s="208"/>
    </row>
    <row r="91" spans="1:10" ht="12.75" customHeight="1" x14ac:dyDescent="0.25">
      <c r="A91" s="144"/>
      <c r="B91" s="145"/>
      <c r="C91" s="170">
        <v>2024002800</v>
      </c>
      <c r="D91" s="146">
        <v>3412</v>
      </c>
      <c r="E91" s="431">
        <v>250</v>
      </c>
      <c r="F91" s="434">
        <v>300</v>
      </c>
      <c r="G91" s="432">
        <v>265</v>
      </c>
      <c r="H91" s="253">
        <f t="shared" si="3"/>
        <v>0.8833333333333333</v>
      </c>
      <c r="I91" s="433" t="s">
        <v>289</v>
      </c>
      <c r="J91" s="208"/>
    </row>
    <row r="92" spans="1:10" ht="12.75" customHeight="1" x14ac:dyDescent="0.25">
      <c r="A92" s="144"/>
      <c r="B92" s="145"/>
      <c r="C92" s="170">
        <v>2023001200</v>
      </c>
      <c r="D92" s="146">
        <v>3412</v>
      </c>
      <c r="E92" s="274">
        <v>75</v>
      </c>
      <c r="F92" s="274">
        <v>75</v>
      </c>
      <c r="G92" s="172">
        <v>0</v>
      </c>
      <c r="H92" s="253">
        <f t="shared" si="3"/>
        <v>0</v>
      </c>
      <c r="I92" s="151" t="s">
        <v>284</v>
      </c>
      <c r="J92" s="208"/>
    </row>
    <row r="93" spans="1:10" ht="12.75" customHeight="1" x14ac:dyDescent="0.25">
      <c r="A93" s="144"/>
      <c r="B93" s="145"/>
      <c r="C93" s="170">
        <v>2024053000</v>
      </c>
      <c r="D93" s="146">
        <v>3412</v>
      </c>
      <c r="E93" s="275">
        <v>1000</v>
      </c>
      <c r="F93" s="429">
        <v>0</v>
      </c>
      <c r="G93" s="173"/>
      <c r="H93" s="253" t="e">
        <f t="shared" si="3"/>
        <v>#DIV/0!</v>
      </c>
      <c r="I93" s="174" t="s">
        <v>285</v>
      </c>
      <c r="J93" s="208"/>
    </row>
    <row r="94" spans="1:10" ht="12.75" customHeight="1" x14ac:dyDescent="0.25">
      <c r="A94" s="144"/>
      <c r="B94" s="145"/>
      <c r="C94" s="170">
        <v>7400000000</v>
      </c>
      <c r="D94" s="146">
        <v>3412</v>
      </c>
      <c r="E94" s="274">
        <v>300</v>
      </c>
      <c r="F94" s="274">
        <v>300</v>
      </c>
      <c r="G94" s="172">
        <v>64</v>
      </c>
      <c r="H94" s="253">
        <f t="shared" si="3"/>
        <v>0.21333333333333335</v>
      </c>
      <c r="I94" s="151" t="s">
        <v>52</v>
      </c>
      <c r="J94" s="175"/>
    </row>
    <row r="95" spans="1:10" ht="12.75" customHeight="1" x14ac:dyDescent="0.25">
      <c r="A95" s="144"/>
      <c r="B95" s="145"/>
      <c r="C95" s="170">
        <v>5310000000</v>
      </c>
      <c r="D95" s="146">
        <v>3412</v>
      </c>
      <c r="E95" s="274">
        <v>250</v>
      </c>
      <c r="F95" s="274">
        <v>250</v>
      </c>
      <c r="G95" s="172">
        <v>68</v>
      </c>
      <c r="H95" s="253">
        <f t="shared" si="3"/>
        <v>0.27200000000000002</v>
      </c>
      <c r="I95" s="151" t="s">
        <v>164</v>
      </c>
      <c r="J95" s="138"/>
    </row>
    <row r="96" spans="1:10" ht="12.75" customHeight="1" x14ac:dyDescent="0.25">
      <c r="A96" s="325"/>
      <c r="B96" s="326"/>
      <c r="C96" s="336">
        <v>2020002200</v>
      </c>
      <c r="D96" s="435">
        <v>3412</v>
      </c>
      <c r="E96" s="350"/>
      <c r="F96" s="350"/>
      <c r="G96" s="340">
        <v>-16</v>
      </c>
      <c r="H96" s="343"/>
      <c r="I96" s="327" t="s">
        <v>372</v>
      </c>
      <c r="J96" s="138"/>
    </row>
    <row r="97" spans="1:10" ht="12.75" customHeight="1" x14ac:dyDescent="0.25">
      <c r="A97" s="325"/>
      <c r="B97" s="326"/>
      <c r="C97" s="336">
        <v>2023000500</v>
      </c>
      <c r="D97" s="184">
        <v>3412</v>
      </c>
      <c r="E97" s="274"/>
      <c r="F97" s="274"/>
      <c r="G97" s="338">
        <v>8</v>
      </c>
      <c r="H97" s="253"/>
      <c r="I97" s="327" t="s">
        <v>317</v>
      </c>
      <c r="J97" s="138"/>
    </row>
    <row r="98" spans="1:10" ht="12.75" customHeight="1" x14ac:dyDescent="0.25">
      <c r="A98" s="325"/>
      <c r="B98" s="326"/>
      <c r="C98" s="336">
        <v>2023000500</v>
      </c>
      <c r="D98" s="184">
        <v>3412</v>
      </c>
      <c r="E98" s="275"/>
      <c r="F98" s="428">
        <v>1324</v>
      </c>
      <c r="G98" s="338">
        <v>3236</v>
      </c>
      <c r="H98" s="253"/>
      <c r="I98" s="330" t="s">
        <v>318</v>
      </c>
      <c r="J98" s="138"/>
    </row>
    <row r="99" spans="1:10" ht="12.75" customHeight="1" x14ac:dyDescent="0.25">
      <c r="A99" s="325"/>
      <c r="B99" s="326"/>
      <c r="C99" s="336">
        <v>2023003400</v>
      </c>
      <c r="D99" s="184">
        <v>3412</v>
      </c>
      <c r="E99" s="275"/>
      <c r="F99" s="275">
        <v>13</v>
      </c>
      <c r="G99" s="426">
        <v>14</v>
      </c>
      <c r="H99" s="253"/>
      <c r="I99" s="330" t="s">
        <v>316</v>
      </c>
      <c r="J99" s="138"/>
    </row>
    <row r="100" spans="1:10" ht="12.75" customHeight="1" x14ac:dyDescent="0.25">
      <c r="A100" s="181"/>
      <c r="B100" s="182"/>
      <c r="C100" s="183"/>
      <c r="D100" s="184">
        <v>3412</v>
      </c>
      <c r="E100" s="274">
        <v>200</v>
      </c>
      <c r="F100" s="274">
        <v>200</v>
      </c>
      <c r="G100" s="150">
        <v>0</v>
      </c>
      <c r="H100" s="253">
        <f t="shared" si="3"/>
        <v>0</v>
      </c>
      <c r="I100" s="189" t="s">
        <v>290</v>
      </c>
      <c r="J100" s="138"/>
    </row>
    <row r="101" spans="1:10" ht="12.75" customHeight="1" x14ac:dyDescent="0.25">
      <c r="A101" s="181"/>
      <c r="B101" s="182"/>
      <c r="C101" s="183">
        <v>2024018300</v>
      </c>
      <c r="D101" s="184">
        <v>3412</v>
      </c>
      <c r="E101" s="275">
        <v>375</v>
      </c>
      <c r="F101" s="275">
        <v>375</v>
      </c>
      <c r="G101" s="185">
        <v>0</v>
      </c>
      <c r="H101" s="253">
        <f t="shared" si="3"/>
        <v>0</v>
      </c>
      <c r="I101" s="186" t="s">
        <v>276</v>
      </c>
      <c r="J101" s="138"/>
    </row>
    <row r="102" spans="1:10" ht="12.75" customHeight="1" x14ac:dyDescent="0.25">
      <c r="A102" s="181"/>
      <c r="B102" s="182"/>
      <c r="C102" s="183">
        <v>2024053100</v>
      </c>
      <c r="D102" s="184">
        <v>3412</v>
      </c>
      <c r="E102" s="275">
        <v>215</v>
      </c>
      <c r="F102" s="275">
        <v>215</v>
      </c>
      <c r="G102" s="185">
        <v>0</v>
      </c>
      <c r="H102" s="253">
        <f t="shared" si="3"/>
        <v>0</v>
      </c>
      <c r="I102" s="186" t="s">
        <v>165</v>
      </c>
      <c r="J102" s="138"/>
    </row>
    <row r="103" spans="1:10" ht="12.75" customHeight="1" x14ac:dyDescent="0.25">
      <c r="A103" s="181"/>
      <c r="B103" s="182"/>
      <c r="C103" s="183">
        <v>2023053100</v>
      </c>
      <c r="D103" s="184">
        <v>3419</v>
      </c>
      <c r="E103" s="275">
        <v>100</v>
      </c>
      <c r="F103" s="275">
        <v>100</v>
      </c>
      <c r="G103" s="185">
        <v>0</v>
      </c>
      <c r="H103" s="253">
        <f t="shared" si="3"/>
        <v>0</v>
      </c>
      <c r="I103" s="186" t="s">
        <v>166</v>
      </c>
      <c r="J103" s="138"/>
    </row>
    <row r="104" spans="1:10" ht="12.75" customHeight="1" x14ac:dyDescent="0.25">
      <c r="A104" s="209"/>
      <c r="B104" s="182"/>
      <c r="C104" s="183"/>
      <c r="D104" s="184">
        <v>3419</v>
      </c>
      <c r="E104" s="274">
        <v>550</v>
      </c>
      <c r="F104" s="274">
        <v>550</v>
      </c>
      <c r="G104" s="150">
        <v>526</v>
      </c>
      <c r="H104" s="253">
        <f t="shared" si="3"/>
        <v>0.95636363636363642</v>
      </c>
      <c r="I104" s="189" t="s">
        <v>167</v>
      </c>
      <c r="J104" s="138"/>
    </row>
    <row r="105" spans="1:10" ht="12.75" customHeight="1" x14ac:dyDescent="0.25">
      <c r="A105" s="133"/>
      <c r="B105" s="326"/>
      <c r="C105" s="336"/>
      <c r="D105" s="435">
        <v>3419</v>
      </c>
      <c r="E105" s="350"/>
      <c r="F105" s="350"/>
      <c r="G105" s="338">
        <v>85</v>
      </c>
      <c r="H105" s="343"/>
      <c r="I105" s="327" t="s">
        <v>350</v>
      </c>
      <c r="J105" s="138"/>
    </row>
    <row r="106" spans="1:10" ht="12.75" customHeight="1" x14ac:dyDescent="0.25">
      <c r="A106" s="210"/>
      <c r="B106" s="145"/>
      <c r="C106" s="170"/>
      <c r="D106" s="146">
        <v>3419</v>
      </c>
      <c r="E106" s="274">
        <v>90</v>
      </c>
      <c r="F106" s="274">
        <v>90</v>
      </c>
      <c r="G106" s="254">
        <v>90</v>
      </c>
      <c r="H106" s="253">
        <f t="shared" si="3"/>
        <v>1</v>
      </c>
      <c r="I106" s="189" t="s">
        <v>256</v>
      </c>
      <c r="J106" s="138"/>
    </row>
    <row r="107" spans="1:10" ht="12" customHeight="1" x14ac:dyDescent="0.25">
      <c r="A107" s="211"/>
      <c r="B107" s="212"/>
      <c r="C107" s="213"/>
      <c r="D107" s="214">
        <v>3419</v>
      </c>
      <c r="E107" s="274">
        <v>60</v>
      </c>
      <c r="F107" s="274">
        <v>60</v>
      </c>
      <c r="G107" s="254">
        <v>60</v>
      </c>
      <c r="H107" s="253">
        <f t="shared" si="3"/>
        <v>1</v>
      </c>
      <c r="I107" s="215" t="s">
        <v>168</v>
      </c>
      <c r="J107" s="138"/>
    </row>
    <row r="108" spans="1:10" ht="12.75" customHeight="1" x14ac:dyDescent="0.25">
      <c r="A108" s="144"/>
      <c r="B108" s="145"/>
      <c r="C108" s="170"/>
      <c r="D108" s="146">
        <v>3421</v>
      </c>
      <c r="E108" s="274">
        <v>2000</v>
      </c>
      <c r="F108" s="274">
        <v>2000</v>
      </c>
      <c r="G108" s="149">
        <v>500</v>
      </c>
      <c r="H108" s="253">
        <f t="shared" si="3"/>
        <v>0.25</v>
      </c>
      <c r="I108" s="151" t="s">
        <v>169</v>
      </c>
      <c r="J108" s="138"/>
    </row>
    <row r="109" spans="1:10" ht="12.75" customHeight="1" x14ac:dyDescent="0.25">
      <c r="A109" s="144"/>
      <c r="B109" s="145"/>
      <c r="C109" s="170"/>
      <c r="D109" s="146">
        <v>3421</v>
      </c>
      <c r="E109" s="274"/>
      <c r="F109" s="274">
        <v>866</v>
      </c>
      <c r="G109" s="149">
        <v>866</v>
      </c>
      <c r="H109" s="253">
        <f t="shared" si="3"/>
        <v>1</v>
      </c>
      <c r="I109" s="151" t="s">
        <v>319</v>
      </c>
      <c r="J109" s="138"/>
    </row>
    <row r="110" spans="1:10" ht="12.75" customHeight="1" x14ac:dyDescent="0.25">
      <c r="A110" s="144"/>
      <c r="B110" s="145"/>
      <c r="C110" s="170"/>
      <c r="D110" s="146">
        <v>3421</v>
      </c>
      <c r="E110" s="274">
        <v>200</v>
      </c>
      <c r="F110" s="427">
        <v>500</v>
      </c>
      <c r="G110" s="149">
        <v>171</v>
      </c>
      <c r="H110" s="253">
        <f t="shared" si="3"/>
        <v>0.34200000000000003</v>
      </c>
      <c r="I110" s="151" t="s">
        <v>170</v>
      </c>
      <c r="J110" s="138"/>
    </row>
    <row r="111" spans="1:10" ht="12.75" customHeight="1" x14ac:dyDescent="0.25">
      <c r="A111" s="144"/>
      <c r="B111" s="145"/>
      <c r="C111" s="170"/>
      <c r="D111" s="146">
        <v>3421</v>
      </c>
      <c r="E111" s="275">
        <v>12000</v>
      </c>
      <c r="F111" s="275">
        <v>12000</v>
      </c>
      <c r="G111" s="173">
        <v>0</v>
      </c>
      <c r="H111" s="253">
        <f t="shared" si="3"/>
        <v>0</v>
      </c>
      <c r="I111" s="174" t="s">
        <v>277</v>
      </c>
      <c r="J111" s="138"/>
    </row>
    <row r="112" spans="1:10" ht="12.75" customHeight="1" x14ac:dyDescent="0.25">
      <c r="A112" s="325"/>
      <c r="B112" s="326"/>
      <c r="C112" s="336"/>
      <c r="D112" s="435">
        <v>3429</v>
      </c>
      <c r="E112" s="350"/>
      <c r="F112" s="350">
        <v>400</v>
      </c>
      <c r="G112" s="340">
        <v>0</v>
      </c>
      <c r="H112" s="343">
        <f t="shared" si="3"/>
        <v>0</v>
      </c>
      <c r="I112" s="327" t="s">
        <v>356</v>
      </c>
      <c r="J112" s="138"/>
    </row>
    <row r="113" spans="1:10" ht="12.75" customHeight="1" x14ac:dyDescent="0.25">
      <c r="A113" s="209"/>
      <c r="B113" s="218"/>
      <c r="C113" s="219"/>
      <c r="D113" s="220">
        <v>3612</v>
      </c>
      <c r="E113" s="274">
        <v>7200</v>
      </c>
      <c r="F113" s="274">
        <v>7200</v>
      </c>
      <c r="G113" s="188">
        <v>3696</v>
      </c>
      <c r="H113" s="253">
        <f t="shared" si="3"/>
        <v>0.51333333333333331</v>
      </c>
      <c r="I113" s="221" t="s">
        <v>171</v>
      </c>
      <c r="J113" s="138"/>
    </row>
    <row r="114" spans="1:10" ht="12.75" customHeight="1" x14ac:dyDescent="0.25">
      <c r="A114" s="144"/>
      <c r="B114" s="145"/>
      <c r="C114" s="170">
        <v>2021001500</v>
      </c>
      <c r="D114" s="146">
        <v>3612</v>
      </c>
      <c r="E114" s="275">
        <v>600</v>
      </c>
      <c r="F114" s="275">
        <v>600</v>
      </c>
      <c r="G114" s="173">
        <v>703</v>
      </c>
      <c r="H114" s="253">
        <f t="shared" si="3"/>
        <v>1.1716666666666666</v>
      </c>
      <c r="I114" s="174" t="s">
        <v>172</v>
      </c>
      <c r="J114" s="138"/>
    </row>
    <row r="115" spans="1:10" ht="12.75" customHeight="1" x14ac:dyDescent="0.25">
      <c r="A115" s="168"/>
      <c r="B115" s="139"/>
      <c r="C115" s="176"/>
      <c r="D115" s="177">
        <v>3612</v>
      </c>
      <c r="E115" s="274">
        <v>200</v>
      </c>
      <c r="F115" s="274">
        <v>200</v>
      </c>
      <c r="G115" s="179"/>
      <c r="H115" s="253">
        <f t="shared" si="3"/>
        <v>0</v>
      </c>
      <c r="I115" s="169" t="s">
        <v>173</v>
      </c>
      <c r="J115" s="138"/>
    </row>
    <row r="116" spans="1:10" ht="12.75" customHeight="1" x14ac:dyDescent="0.25">
      <c r="A116" s="168"/>
      <c r="B116" s="139"/>
      <c r="C116" s="176"/>
      <c r="D116" s="177">
        <v>3612</v>
      </c>
      <c r="E116" s="274">
        <v>200</v>
      </c>
      <c r="F116" s="274">
        <v>200</v>
      </c>
      <c r="G116" s="179">
        <v>11</v>
      </c>
      <c r="H116" s="253">
        <f t="shared" si="3"/>
        <v>5.5E-2</v>
      </c>
      <c r="I116" s="169" t="s">
        <v>174</v>
      </c>
      <c r="J116" s="138"/>
    </row>
    <row r="117" spans="1:10" ht="12.75" customHeight="1" x14ac:dyDescent="0.25">
      <c r="A117" s="168"/>
      <c r="B117" s="139"/>
      <c r="C117" s="176">
        <v>2024003000</v>
      </c>
      <c r="D117" s="177">
        <v>3612</v>
      </c>
      <c r="E117" s="275">
        <v>2000</v>
      </c>
      <c r="F117" s="275">
        <v>2000</v>
      </c>
      <c r="G117" s="178">
        <v>1800</v>
      </c>
      <c r="H117" s="253">
        <f t="shared" si="3"/>
        <v>0.9</v>
      </c>
      <c r="I117" s="180" t="s">
        <v>175</v>
      </c>
      <c r="J117" s="138"/>
    </row>
    <row r="118" spans="1:10" ht="12.75" customHeight="1" x14ac:dyDescent="0.25">
      <c r="A118" s="144"/>
      <c r="B118" s="139"/>
      <c r="C118" s="176">
        <v>2024020400</v>
      </c>
      <c r="D118" s="177">
        <v>3612</v>
      </c>
      <c r="E118" s="275">
        <v>5500</v>
      </c>
      <c r="F118" s="275">
        <v>5500</v>
      </c>
      <c r="G118" s="178">
        <v>50</v>
      </c>
      <c r="H118" s="253">
        <f t="shared" si="3"/>
        <v>9.0909090909090905E-3</v>
      </c>
      <c r="I118" s="180" t="s">
        <v>266</v>
      </c>
      <c r="J118" s="138"/>
    </row>
    <row r="119" spans="1:10" ht="12.75" customHeight="1" x14ac:dyDescent="0.25">
      <c r="A119" s="144"/>
      <c r="B119" s="332"/>
      <c r="C119" s="333">
        <v>56700000</v>
      </c>
      <c r="D119" s="177">
        <v>3612</v>
      </c>
      <c r="E119" s="275"/>
      <c r="F119" s="275"/>
      <c r="G119" s="339">
        <v>259</v>
      </c>
      <c r="H119" s="253"/>
      <c r="I119" s="335" t="s">
        <v>321</v>
      </c>
      <c r="J119" s="138"/>
    </row>
    <row r="120" spans="1:10" ht="12.75" customHeight="1" x14ac:dyDescent="0.25">
      <c r="A120" s="144"/>
      <c r="B120" s="139"/>
      <c r="C120" s="176">
        <v>2024000400</v>
      </c>
      <c r="D120" s="177">
        <v>3612</v>
      </c>
      <c r="E120" s="275">
        <v>500</v>
      </c>
      <c r="F120" s="429">
        <v>1600</v>
      </c>
      <c r="G120" s="178">
        <v>26</v>
      </c>
      <c r="H120" s="253">
        <f t="shared" si="3"/>
        <v>1.6250000000000001E-2</v>
      </c>
      <c r="I120" s="180" t="s">
        <v>268</v>
      </c>
      <c r="J120" s="138"/>
    </row>
    <row r="121" spans="1:10" ht="12.75" customHeight="1" x14ac:dyDescent="0.25">
      <c r="A121" s="144"/>
      <c r="B121" s="139"/>
      <c r="C121" s="176">
        <v>2024019700</v>
      </c>
      <c r="D121" s="177">
        <v>3612</v>
      </c>
      <c r="E121" s="275">
        <v>150</v>
      </c>
      <c r="F121" s="275">
        <v>150</v>
      </c>
      <c r="G121" s="178"/>
      <c r="H121" s="253">
        <f t="shared" si="3"/>
        <v>0</v>
      </c>
      <c r="I121" s="180" t="s">
        <v>176</v>
      </c>
      <c r="J121" s="138"/>
    </row>
    <row r="122" spans="1:10" ht="12.75" customHeight="1" x14ac:dyDescent="0.25">
      <c r="A122" s="144"/>
      <c r="B122" s="145"/>
      <c r="C122" s="170">
        <v>5670000000</v>
      </c>
      <c r="D122" s="146">
        <v>3612</v>
      </c>
      <c r="E122" s="274">
        <v>170</v>
      </c>
      <c r="F122" s="274">
        <v>170</v>
      </c>
      <c r="G122" s="149">
        <v>54</v>
      </c>
      <c r="H122" s="253">
        <f t="shared" si="3"/>
        <v>0.31764705882352939</v>
      </c>
      <c r="I122" s="151" t="s">
        <v>177</v>
      </c>
      <c r="J122" s="138"/>
    </row>
    <row r="123" spans="1:10" ht="12.75" customHeight="1" x14ac:dyDescent="0.25">
      <c r="A123" s="144"/>
      <c r="B123" s="145"/>
      <c r="C123" s="170">
        <v>2019150000</v>
      </c>
      <c r="D123" s="146">
        <v>3612</v>
      </c>
      <c r="E123" s="274"/>
      <c r="F123" s="274"/>
      <c r="G123" s="337">
        <v>111</v>
      </c>
      <c r="H123" s="253"/>
      <c r="I123" s="151" t="s">
        <v>320</v>
      </c>
      <c r="J123" s="138"/>
    </row>
    <row r="124" spans="1:10" ht="12.75" customHeight="1" x14ac:dyDescent="0.25">
      <c r="A124" s="222"/>
      <c r="B124" s="145"/>
      <c r="C124" s="170"/>
      <c r="D124" s="146">
        <v>3612</v>
      </c>
      <c r="E124" s="274">
        <v>110</v>
      </c>
      <c r="F124" s="274">
        <v>110</v>
      </c>
      <c r="G124" s="149">
        <v>39</v>
      </c>
      <c r="H124" s="253">
        <f t="shared" si="3"/>
        <v>0.35454545454545455</v>
      </c>
      <c r="I124" s="151" t="s">
        <v>178</v>
      </c>
      <c r="J124" s="187"/>
    </row>
    <row r="125" spans="1:10" ht="12.75" customHeight="1" x14ac:dyDescent="0.25">
      <c r="A125" s="159"/>
      <c r="B125" s="139"/>
      <c r="C125" s="176"/>
      <c r="D125" s="177">
        <v>3613</v>
      </c>
      <c r="E125" s="274">
        <v>4500</v>
      </c>
      <c r="F125" s="427">
        <v>4370</v>
      </c>
      <c r="G125" s="199">
        <v>2262</v>
      </c>
      <c r="H125" s="253">
        <f t="shared" si="3"/>
        <v>0.51762013729977119</v>
      </c>
      <c r="I125" s="169" t="s">
        <v>179</v>
      </c>
      <c r="J125" s="138"/>
    </row>
    <row r="126" spans="1:10" ht="12.75" customHeight="1" x14ac:dyDescent="0.25">
      <c r="A126" s="133"/>
      <c r="B126" s="332"/>
      <c r="C126" s="333">
        <v>2024003400</v>
      </c>
      <c r="D126" s="177">
        <v>3613</v>
      </c>
      <c r="E126" s="275"/>
      <c r="F126" s="275">
        <v>18</v>
      </c>
      <c r="G126" s="334">
        <v>18</v>
      </c>
      <c r="H126" s="253">
        <f t="shared" si="3"/>
        <v>1</v>
      </c>
      <c r="I126" s="335" t="s">
        <v>322</v>
      </c>
      <c r="J126" s="138"/>
    </row>
    <row r="127" spans="1:10" ht="12.75" customHeight="1" x14ac:dyDescent="0.25">
      <c r="A127" s="133"/>
      <c r="B127" s="332"/>
      <c r="C127" s="333" t="s">
        <v>351</v>
      </c>
      <c r="D127" s="177">
        <v>3613</v>
      </c>
      <c r="E127" s="436"/>
      <c r="F127" s="436">
        <v>50</v>
      </c>
      <c r="G127" s="334">
        <v>0</v>
      </c>
      <c r="H127" s="343">
        <f t="shared" si="3"/>
        <v>0</v>
      </c>
      <c r="I127" s="335" t="s">
        <v>359</v>
      </c>
      <c r="J127" s="138"/>
    </row>
    <row r="128" spans="1:10" ht="12.75" customHeight="1" x14ac:dyDescent="0.25">
      <c r="A128" s="144"/>
      <c r="B128" s="145"/>
      <c r="C128" s="170"/>
      <c r="D128" s="146">
        <v>3613</v>
      </c>
      <c r="E128" s="274">
        <v>50</v>
      </c>
      <c r="F128" s="274">
        <v>50</v>
      </c>
      <c r="G128" s="172"/>
      <c r="H128" s="253">
        <f t="shared" si="3"/>
        <v>0</v>
      </c>
      <c r="I128" s="151" t="s">
        <v>180</v>
      </c>
      <c r="J128" s="138"/>
    </row>
    <row r="129" spans="1:10" ht="12.75" customHeight="1" x14ac:dyDescent="0.25">
      <c r="A129" s="144"/>
      <c r="B129" s="145"/>
      <c r="C129" s="170">
        <v>5530000000</v>
      </c>
      <c r="D129" s="146">
        <v>3613</v>
      </c>
      <c r="E129" s="274">
        <v>80</v>
      </c>
      <c r="F129" s="274">
        <v>80</v>
      </c>
      <c r="G129" s="149">
        <v>33</v>
      </c>
      <c r="H129" s="253">
        <f t="shared" si="3"/>
        <v>0.41249999999999998</v>
      </c>
      <c r="I129" s="151" t="s">
        <v>181</v>
      </c>
      <c r="J129" s="208"/>
    </row>
    <row r="130" spans="1:10" ht="12.75" customHeight="1" x14ac:dyDescent="0.25">
      <c r="A130" s="144"/>
      <c r="B130" s="145"/>
      <c r="C130" s="170">
        <v>2023051800</v>
      </c>
      <c r="D130" s="146">
        <v>3613</v>
      </c>
      <c r="E130" s="274">
        <v>150</v>
      </c>
      <c r="F130" s="274">
        <v>150</v>
      </c>
      <c r="G130" s="149">
        <v>69</v>
      </c>
      <c r="H130" s="253">
        <f t="shared" si="3"/>
        <v>0.46</v>
      </c>
      <c r="I130" s="151" t="s">
        <v>182</v>
      </c>
      <c r="J130" s="208"/>
    </row>
    <row r="131" spans="1:10" ht="12.75" customHeight="1" x14ac:dyDescent="0.25">
      <c r="A131" s="144"/>
      <c r="B131" s="145"/>
      <c r="C131" s="170"/>
      <c r="D131" s="146">
        <v>3631</v>
      </c>
      <c r="E131" s="274">
        <v>1800</v>
      </c>
      <c r="F131" s="274">
        <v>1800</v>
      </c>
      <c r="G131" s="149">
        <v>289</v>
      </c>
      <c r="H131" s="253">
        <f t="shared" si="3"/>
        <v>0.16055555555555556</v>
      </c>
      <c r="I131" s="151" t="s">
        <v>183</v>
      </c>
      <c r="J131" s="175"/>
    </row>
    <row r="132" spans="1:10" ht="12.75" customHeight="1" x14ac:dyDescent="0.25">
      <c r="A132" s="144"/>
      <c r="B132" s="145"/>
      <c r="C132" s="170">
        <v>2019020000</v>
      </c>
      <c r="D132" s="146">
        <v>3631</v>
      </c>
      <c r="E132" s="275">
        <v>300</v>
      </c>
      <c r="F132" s="275">
        <v>300</v>
      </c>
      <c r="G132" s="173">
        <v>301</v>
      </c>
      <c r="H132" s="253">
        <f t="shared" si="3"/>
        <v>1.0033333333333334</v>
      </c>
      <c r="I132" s="174" t="s">
        <v>184</v>
      </c>
      <c r="J132" s="175"/>
    </row>
    <row r="133" spans="1:10" ht="12.75" customHeight="1" x14ac:dyDescent="0.25">
      <c r="A133" s="144"/>
      <c r="B133" s="145"/>
      <c r="C133" s="170">
        <v>2023000800</v>
      </c>
      <c r="D133" s="146">
        <v>3632</v>
      </c>
      <c r="E133" s="274">
        <v>300</v>
      </c>
      <c r="F133" s="274">
        <v>300</v>
      </c>
      <c r="G133" s="149">
        <v>0</v>
      </c>
      <c r="H133" s="253">
        <f t="shared" ref="H133:H154" si="4">G133/F133</f>
        <v>0</v>
      </c>
      <c r="I133" s="151" t="s">
        <v>323</v>
      </c>
      <c r="J133" s="138"/>
    </row>
    <row r="134" spans="1:10" ht="12.75" customHeight="1" x14ac:dyDescent="0.25">
      <c r="A134" s="144"/>
      <c r="B134" s="145"/>
      <c r="C134" s="170"/>
      <c r="D134" s="146">
        <v>3632</v>
      </c>
      <c r="E134" s="274">
        <v>50</v>
      </c>
      <c r="F134" s="274">
        <v>50</v>
      </c>
      <c r="G134" s="337">
        <v>66</v>
      </c>
      <c r="H134" s="253">
        <f t="shared" si="4"/>
        <v>1.32</v>
      </c>
      <c r="I134" s="151" t="s">
        <v>185</v>
      </c>
      <c r="J134" s="138"/>
    </row>
    <row r="135" spans="1:10" ht="12.75" customHeight="1" x14ac:dyDescent="0.25">
      <c r="A135" s="144"/>
      <c r="B135" s="145"/>
      <c r="C135" s="170"/>
      <c r="D135" s="146">
        <v>3635</v>
      </c>
      <c r="E135" s="275">
        <v>250</v>
      </c>
      <c r="F135" s="275">
        <v>465</v>
      </c>
      <c r="G135" s="173">
        <v>375</v>
      </c>
      <c r="H135" s="253">
        <f t="shared" si="4"/>
        <v>0.80645161290322576</v>
      </c>
      <c r="I135" s="174" t="s">
        <v>288</v>
      </c>
      <c r="J135" s="138"/>
    </row>
    <row r="136" spans="1:10" ht="12.75" customHeight="1" x14ac:dyDescent="0.25">
      <c r="A136" s="168"/>
      <c r="B136" s="145"/>
      <c r="C136" s="170"/>
      <c r="D136" s="146">
        <v>3636</v>
      </c>
      <c r="E136" s="275">
        <v>10</v>
      </c>
      <c r="F136" s="275">
        <v>10</v>
      </c>
      <c r="G136" s="173">
        <v>0</v>
      </c>
      <c r="H136" s="253">
        <f t="shared" si="4"/>
        <v>0</v>
      </c>
      <c r="I136" s="174" t="s">
        <v>186</v>
      </c>
      <c r="J136" s="138"/>
    </row>
    <row r="137" spans="1:10" ht="12.75" customHeight="1" x14ac:dyDescent="0.25">
      <c r="A137" s="133"/>
      <c r="B137" s="145"/>
      <c r="C137" s="170"/>
      <c r="D137" s="146">
        <v>3636</v>
      </c>
      <c r="E137" s="274">
        <v>45</v>
      </c>
      <c r="F137" s="274">
        <v>45</v>
      </c>
      <c r="G137" s="149">
        <v>0</v>
      </c>
      <c r="H137" s="253">
        <f t="shared" si="4"/>
        <v>0</v>
      </c>
      <c r="I137" s="151" t="s">
        <v>187</v>
      </c>
      <c r="J137" s="138"/>
    </row>
    <row r="138" spans="1:10" ht="12.75" customHeight="1" x14ac:dyDescent="0.25">
      <c r="A138" s="144"/>
      <c r="B138" s="145"/>
      <c r="C138" s="170"/>
      <c r="D138" s="146">
        <v>3639</v>
      </c>
      <c r="E138" s="274">
        <v>360</v>
      </c>
      <c r="F138" s="274">
        <v>360</v>
      </c>
      <c r="G138" s="206">
        <v>107</v>
      </c>
      <c r="H138" s="253">
        <f t="shared" si="4"/>
        <v>0.29722222222222222</v>
      </c>
      <c r="I138" s="167" t="s">
        <v>188</v>
      </c>
      <c r="J138" s="175"/>
    </row>
    <row r="139" spans="1:10" ht="12.75" customHeight="1" x14ac:dyDescent="0.25">
      <c r="A139" s="144"/>
      <c r="B139" s="145"/>
      <c r="C139" s="170"/>
      <c r="D139" s="146">
        <v>3639</v>
      </c>
      <c r="E139" s="274">
        <v>210</v>
      </c>
      <c r="F139" s="274">
        <v>210</v>
      </c>
      <c r="G139" s="149">
        <v>51</v>
      </c>
      <c r="H139" s="253">
        <f t="shared" si="4"/>
        <v>0.24285714285714285</v>
      </c>
      <c r="I139" s="151" t="s">
        <v>189</v>
      </c>
      <c r="J139" s="175"/>
    </row>
    <row r="140" spans="1:10" ht="12.75" customHeight="1" x14ac:dyDescent="0.25">
      <c r="A140" s="144"/>
      <c r="B140" s="145"/>
      <c r="C140" s="170">
        <v>5280000000</v>
      </c>
      <c r="D140" s="146">
        <v>3639</v>
      </c>
      <c r="E140" s="274">
        <v>21160</v>
      </c>
      <c r="F140" s="274">
        <v>21160</v>
      </c>
      <c r="G140" s="149">
        <v>5213</v>
      </c>
      <c r="H140" s="253">
        <f t="shared" si="4"/>
        <v>0.24636105860113422</v>
      </c>
      <c r="I140" s="151" t="s">
        <v>190</v>
      </c>
      <c r="J140" s="138"/>
    </row>
    <row r="141" spans="1:10" ht="12.75" customHeight="1" x14ac:dyDescent="0.25">
      <c r="A141" s="168"/>
      <c r="B141" s="145"/>
      <c r="C141" s="170"/>
      <c r="D141" s="146">
        <v>3639</v>
      </c>
      <c r="E141" s="275">
        <v>400</v>
      </c>
      <c r="F141" s="275">
        <v>400</v>
      </c>
      <c r="G141" s="173">
        <v>200</v>
      </c>
      <c r="H141" s="253">
        <f t="shared" si="4"/>
        <v>0.5</v>
      </c>
      <c r="I141" s="174" t="s">
        <v>191</v>
      </c>
      <c r="J141" s="138"/>
    </row>
    <row r="142" spans="1:10" ht="12.75" customHeight="1" x14ac:dyDescent="0.25">
      <c r="A142" s="168"/>
      <c r="B142" s="145"/>
      <c r="C142" s="170"/>
      <c r="D142" s="146">
        <v>3639</v>
      </c>
      <c r="E142" s="274">
        <v>3600</v>
      </c>
      <c r="F142" s="274">
        <v>3600</v>
      </c>
      <c r="G142" s="149">
        <v>1110</v>
      </c>
      <c r="H142" s="253">
        <f t="shared" si="4"/>
        <v>0.30833333333333335</v>
      </c>
      <c r="I142" s="151" t="s">
        <v>192</v>
      </c>
      <c r="J142" s="138"/>
    </row>
    <row r="143" spans="1:10" ht="12.75" customHeight="1" x14ac:dyDescent="0.25">
      <c r="A143" s="331"/>
      <c r="B143" s="344"/>
      <c r="C143" s="447">
        <v>6130</v>
      </c>
      <c r="D143" s="342">
        <v>3639</v>
      </c>
      <c r="E143" s="350"/>
      <c r="F143" s="453"/>
      <c r="G143" s="448">
        <v>20</v>
      </c>
      <c r="H143" s="343"/>
      <c r="I143" s="347" t="s">
        <v>373</v>
      </c>
      <c r="J143" s="138"/>
    </row>
    <row r="144" spans="1:10" ht="12.75" customHeight="1" x14ac:dyDescent="0.25">
      <c r="A144" s="168"/>
      <c r="B144" s="145"/>
      <c r="C144" s="170"/>
      <c r="D144" s="146">
        <v>3639</v>
      </c>
      <c r="E144" s="274">
        <v>50</v>
      </c>
      <c r="F144" s="274">
        <v>50</v>
      </c>
      <c r="G144" s="172">
        <v>4</v>
      </c>
      <c r="H144" s="253">
        <f t="shared" si="4"/>
        <v>0.08</v>
      </c>
      <c r="I144" s="151" t="s">
        <v>193</v>
      </c>
      <c r="J144" s="138"/>
    </row>
    <row r="145" spans="1:10" ht="12.75" customHeight="1" x14ac:dyDescent="0.25">
      <c r="A145" s="144"/>
      <c r="B145" s="145"/>
      <c r="C145" s="170">
        <v>6600000000</v>
      </c>
      <c r="D145" s="146">
        <v>3639</v>
      </c>
      <c r="E145" s="274">
        <v>250</v>
      </c>
      <c r="F145" s="274">
        <v>250</v>
      </c>
      <c r="G145" s="149">
        <v>83</v>
      </c>
      <c r="H145" s="253">
        <f t="shared" si="4"/>
        <v>0.33200000000000002</v>
      </c>
      <c r="I145" s="151" t="s">
        <v>194</v>
      </c>
      <c r="J145" s="138"/>
    </row>
    <row r="146" spans="1:10" ht="12.75" customHeight="1" x14ac:dyDescent="0.25">
      <c r="A146" s="144"/>
      <c r="B146" s="145"/>
      <c r="C146" s="170"/>
      <c r="D146" s="410">
        <v>3639</v>
      </c>
      <c r="E146" s="274">
        <v>20</v>
      </c>
      <c r="F146" s="427">
        <v>40</v>
      </c>
      <c r="G146" s="149"/>
      <c r="H146" s="253">
        <f t="shared" si="4"/>
        <v>0</v>
      </c>
      <c r="I146" s="151" t="s">
        <v>352</v>
      </c>
      <c r="J146" s="138"/>
    </row>
    <row r="147" spans="1:10" ht="12.75" customHeight="1" x14ac:dyDescent="0.25">
      <c r="A147" s="133"/>
      <c r="B147" s="164"/>
      <c r="C147" s="216"/>
      <c r="D147" s="217">
        <v>3639</v>
      </c>
      <c r="E147" s="274"/>
      <c r="F147" s="274"/>
      <c r="G147" s="409">
        <v>36</v>
      </c>
      <c r="H147" s="253"/>
      <c r="I147" s="445" t="s">
        <v>374</v>
      </c>
      <c r="J147" s="138"/>
    </row>
    <row r="148" spans="1:10" ht="12.75" customHeight="1" x14ac:dyDescent="0.25">
      <c r="A148" s="144"/>
      <c r="B148" s="145"/>
      <c r="C148" s="170">
        <v>8010000000</v>
      </c>
      <c r="D148" s="146">
        <v>3639</v>
      </c>
      <c r="E148" s="274">
        <v>60</v>
      </c>
      <c r="F148" s="274">
        <v>60</v>
      </c>
      <c r="G148" s="206">
        <v>9</v>
      </c>
      <c r="H148" s="253">
        <f t="shared" si="4"/>
        <v>0.15</v>
      </c>
      <c r="I148" s="167" t="s">
        <v>43</v>
      </c>
      <c r="J148" s="138"/>
    </row>
    <row r="149" spans="1:10" ht="12.75" customHeight="1" x14ac:dyDescent="0.25">
      <c r="A149" s="144"/>
      <c r="B149" s="145"/>
      <c r="C149" s="170"/>
      <c r="D149" s="146">
        <v>3716</v>
      </c>
      <c r="E149" s="274">
        <v>10</v>
      </c>
      <c r="F149" s="274">
        <v>10</v>
      </c>
      <c r="G149" s="149">
        <v>0</v>
      </c>
      <c r="H149" s="253">
        <f t="shared" si="4"/>
        <v>0</v>
      </c>
      <c r="I149" s="151" t="s">
        <v>195</v>
      </c>
      <c r="J149" s="138"/>
    </row>
    <row r="150" spans="1:10" ht="12.75" customHeight="1" x14ac:dyDescent="0.25">
      <c r="A150" s="144"/>
      <c r="B150" s="145"/>
      <c r="C150" s="170">
        <v>6000000000</v>
      </c>
      <c r="D150" s="146">
        <v>3722</v>
      </c>
      <c r="E150" s="274">
        <v>8900</v>
      </c>
      <c r="F150" s="274">
        <v>8900</v>
      </c>
      <c r="G150" s="149">
        <v>2824</v>
      </c>
      <c r="H150" s="253">
        <f t="shared" si="4"/>
        <v>0.31730337078651688</v>
      </c>
      <c r="I150" s="151" t="s">
        <v>196</v>
      </c>
      <c r="J150" s="187"/>
    </row>
    <row r="151" spans="1:10" ht="12.75" customHeight="1" x14ac:dyDescent="0.25">
      <c r="A151" s="144"/>
      <c r="B151" s="145"/>
      <c r="C151" s="170">
        <v>6500000000</v>
      </c>
      <c r="D151" s="146">
        <v>3722</v>
      </c>
      <c r="E151" s="274">
        <v>1200</v>
      </c>
      <c r="F151" s="274">
        <v>1200</v>
      </c>
      <c r="G151" s="149">
        <v>458</v>
      </c>
      <c r="H151" s="253">
        <f t="shared" si="4"/>
        <v>0.38166666666666665</v>
      </c>
      <c r="I151" s="258" t="s">
        <v>292</v>
      </c>
      <c r="J151" s="187"/>
    </row>
    <row r="152" spans="1:10" ht="12.75" customHeight="1" x14ac:dyDescent="0.25">
      <c r="A152" s="144"/>
      <c r="B152" s="145"/>
      <c r="C152" s="170"/>
      <c r="D152" s="146">
        <v>3744</v>
      </c>
      <c r="E152" s="274">
        <v>2</v>
      </c>
      <c r="F152" s="274">
        <v>2</v>
      </c>
      <c r="G152" s="149">
        <v>1</v>
      </c>
      <c r="H152" s="253">
        <f t="shared" si="4"/>
        <v>0.5</v>
      </c>
      <c r="I152" s="151" t="s">
        <v>257</v>
      </c>
      <c r="J152" s="138"/>
    </row>
    <row r="153" spans="1:10" ht="12.75" customHeight="1" thickBot="1" x14ac:dyDescent="0.3">
      <c r="A153" s="133"/>
      <c r="B153" s="164"/>
      <c r="C153" s="216"/>
      <c r="D153" s="217">
        <v>3745</v>
      </c>
      <c r="E153" s="276">
        <v>300</v>
      </c>
      <c r="F153" s="276">
        <v>300</v>
      </c>
      <c r="G153" s="254">
        <v>37</v>
      </c>
      <c r="H153" s="253">
        <f t="shared" si="4"/>
        <v>0.12333333333333334</v>
      </c>
      <c r="I153" s="151" t="s">
        <v>197</v>
      </c>
      <c r="J153" s="138"/>
    </row>
    <row r="154" spans="1:10" ht="12.75" customHeight="1" thickTop="1" x14ac:dyDescent="0.25">
      <c r="A154" s="190"/>
      <c r="B154" s="191"/>
      <c r="C154" s="191"/>
      <c r="D154" s="192"/>
      <c r="E154" s="223">
        <f>SUM(E52:E153)</f>
        <v>107467</v>
      </c>
      <c r="F154" s="223">
        <f>SUM(F52:F153)</f>
        <v>113170</v>
      </c>
      <c r="G154" s="224">
        <f>SUM(G52:G153)</f>
        <v>33961</v>
      </c>
      <c r="H154" s="253">
        <f t="shared" si="4"/>
        <v>0.30008836264027572</v>
      </c>
      <c r="I154" s="195"/>
      <c r="J154" s="138"/>
    </row>
    <row r="155" spans="1:10" ht="12.75" customHeight="1" x14ac:dyDescent="0.25">
      <c r="A155" s="133"/>
      <c r="B155" s="197"/>
      <c r="C155" s="164"/>
      <c r="D155" s="164"/>
      <c r="H155" s="196"/>
      <c r="I155" s="167"/>
      <c r="J155" s="138"/>
    </row>
    <row r="156" spans="1:10" ht="12.75" customHeight="1" x14ac:dyDescent="0.25">
      <c r="A156" s="133"/>
      <c r="B156" s="197" t="s">
        <v>198</v>
      </c>
      <c r="C156" s="164"/>
      <c r="D156" s="164"/>
      <c r="H156" s="196"/>
      <c r="I156" s="167"/>
      <c r="J156" s="138"/>
    </row>
    <row r="157" spans="1:10" ht="12.75" customHeight="1" x14ac:dyDescent="0.25">
      <c r="A157" s="211"/>
      <c r="B157" s="225"/>
      <c r="C157" s="213"/>
      <c r="D157" s="146">
        <v>4199</v>
      </c>
      <c r="E157" s="274">
        <v>50</v>
      </c>
      <c r="F157" s="274">
        <v>50</v>
      </c>
      <c r="G157" s="252">
        <v>0</v>
      </c>
      <c r="H157" s="253">
        <f>G157/F157</f>
        <v>0</v>
      </c>
      <c r="I157" s="215" t="s">
        <v>199</v>
      </c>
      <c r="J157" s="138"/>
    </row>
    <row r="158" spans="1:10" ht="12.75" customHeight="1" x14ac:dyDescent="0.25">
      <c r="A158" s="331"/>
      <c r="B158" s="459"/>
      <c r="C158" s="333"/>
      <c r="D158" s="460">
        <v>4350</v>
      </c>
      <c r="E158" s="350"/>
      <c r="F158" s="350">
        <v>2</v>
      </c>
      <c r="G158" s="449">
        <v>0</v>
      </c>
      <c r="H158" s="343"/>
      <c r="I158" s="461" t="s">
        <v>360</v>
      </c>
      <c r="J158" s="138"/>
    </row>
    <row r="159" spans="1:10" ht="12.75" customHeight="1" x14ac:dyDescent="0.25">
      <c r="A159" s="133"/>
      <c r="B159" s="164"/>
      <c r="C159" s="216"/>
      <c r="D159" s="217">
        <v>4357</v>
      </c>
      <c r="E159" s="274">
        <v>1650</v>
      </c>
      <c r="F159" s="274">
        <v>1650</v>
      </c>
      <c r="G159" s="252">
        <v>413</v>
      </c>
      <c r="H159" s="253">
        <f t="shared" ref="H159:H169" si="5">G159/F159</f>
        <v>0.2503030303030303</v>
      </c>
      <c r="I159" s="167" t="s">
        <v>200</v>
      </c>
      <c r="J159" s="138"/>
    </row>
    <row r="160" spans="1:10" ht="12.75" customHeight="1" x14ac:dyDescent="0.25">
      <c r="A160" s="181"/>
      <c r="B160" s="182"/>
      <c r="C160" s="183">
        <v>2021001600</v>
      </c>
      <c r="D160" s="184">
        <v>4357</v>
      </c>
      <c r="E160" s="277">
        <v>3000</v>
      </c>
      <c r="F160" s="277">
        <v>3000</v>
      </c>
      <c r="G160" s="185">
        <v>450</v>
      </c>
      <c r="H160" s="253">
        <f t="shared" si="5"/>
        <v>0.15</v>
      </c>
      <c r="I160" s="186" t="s">
        <v>260</v>
      </c>
      <c r="J160" s="138"/>
    </row>
    <row r="161" spans="1:10" ht="12.75" customHeight="1" x14ac:dyDescent="0.25">
      <c r="A161" s="325"/>
      <c r="B161" s="326"/>
      <c r="C161" s="336">
        <v>2024435700</v>
      </c>
      <c r="D161" s="184">
        <v>4357</v>
      </c>
      <c r="E161" s="277"/>
      <c r="F161" s="277">
        <v>1318</v>
      </c>
      <c r="G161" s="338">
        <v>799</v>
      </c>
      <c r="H161" s="341"/>
      <c r="I161" s="330" t="s">
        <v>353</v>
      </c>
      <c r="J161" s="138"/>
    </row>
    <row r="162" spans="1:10" ht="12.75" customHeight="1" x14ac:dyDescent="0.25">
      <c r="A162" s="325"/>
      <c r="B162" s="326"/>
      <c r="C162" s="336"/>
      <c r="D162" s="344">
        <v>4357</v>
      </c>
      <c r="E162" s="345"/>
      <c r="F162" s="437">
        <v>12921</v>
      </c>
      <c r="G162" s="346">
        <v>7792</v>
      </c>
      <c r="H162" s="343"/>
      <c r="I162" s="347" t="s">
        <v>319</v>
      </c>
      <c r="J162" s="138"/>
    </row>
    <row r="163" spans="1:10" ht="12.75" customHeight="1" x14ac:dyDescent="0.25">
      <c r="A163" s="325"/>
      <c r="B163" s="326"/>
      <c r="C163" s="336"/>
      <c r="D163" s="326">
        <v>4357</v>
      </c>
      <c r="E163" s="462"/>
      <c r="F163" s="463"/>
      <c r="G163" s="464">
        <v>11</v>
      </c>
      <c r="H163" s="343"/>
      <c r="I163" s="327" t="s">
        <v>375</v>
      </c>
      <c r="J163" s="138"/>
    </row>
    <row r="164" spans="1:10" ht="12.75" customHeight="1" x14ac:dyDescent="0.25">
      <c r="A164" s="325"/>
      <c r="B164" s="326"/>
      <c r="C164" s="336"/>
      <c r="D164" s="184">
        <v>4357</v>
      </c>
      <c r="E164" s="276"/>
      <c r="F164" s="276"/>
      <c r="G164" s="340">
        <v>6</v>
      </c>
      <c r="H164" s="253"/>
      <c r="I164" s="327" t="s">
        <v>324</v>
      </c>
      <c r="J164" s="138"/>
    </row>
    <row r="165" spans="1:10" ht="12.75" customHeight="1" x14ac:dyDescent="0.25">
      <c r="A165" s="181"/>
      <c r="B165" s="182"/>
      <c r="C165" s="183">
        <v>5950000000</v>
      </c>
      <c r="D165" s="184">
        <v>4375</v>
      </c>
      <c r="E165" s="277">
        <v>10000</v>
      </c>
      <c r="F165" s="277">
        <v>10000</v>
      </c>
      <c r="G165" s="185">
        <v>5579</v>
      </c>
      <c r="H165" s="253">
        <f t="shared" si="5"/>
        <v>0.55789999999999995</v>
      </c>
      <c r="I165" s="186" t="s">
        <v>201</v>
      </c>
      <c r="J165" s="138"/>
    </row>
    <row r="166" spans="1:10" ht="12.75" customHeight="1" x14ac:dyDescent="0.25">
      <c r="A166" s="181"/>
      <c r="B166" s="182"/>
      <c r="C166" s="183">
        <v>2024003500</v>
      </c>
      <c r="D166" s="184">
        <v>4379</v>
      </c>
      <c r="E166" s="277">
        <v>902</v>
      </c>
      <c r="F166" s="277">
        <v>902</v>
      </c>
      <c r="G166" s="185">
        <v>909</v>
      </c>
      <c r="H166" s="253">
        <f t="shared" si="5"/>
        <v>1.0077605321507761</v>
      </c>
      <c r="I166" s="186" t="s">
        <v>282</v>
      </c>
      <c r="J166" s="138"/>
    </row>
    <row r="167" spans="1:10" ht="12.75" customHeight="1" x14ac:dyDescent="0.25">
      <c r="A167" s="181"/>
      <c r="B167" s="182"/>
      <c r="C167" s="183"/>
      <c r="D167" s="184">
        <v>4379</v>
      </c>
      <c r="E167" s="276">
        <v>2100</v>
      </c>
      <c r="F167" s="446">
        <v>2376</v>
      </c>
      <c r="G167" s="188">
        <v>721</v>
      </c>
      <c r="H167" s="253">
        <f t="shared" si="5"/>
        <v>0.30345117845117847</v>
      </c>
      <c r="I167" s="189" t="s">
        <v>202</v>
      </c>
      <c r="J167" s="138"/>
    </row>
    <row r="168" spans="1:10" ht="12.75" customHeight="1" thickBot="1" x14ac:dyDescent="0.3">
      <c r="A168" s="181"/>
      <c r="B168" s="182"/>
      <c r="C168" s="183"/>
      <c r="D168" s="184">
        <v>4379</v>
      </c>
      <c r="E168" s="276">
        <v>233</v>
      </c>
      <c r="F168" s="446">
        <v>264</v>
      </c>
      <c r="G168" s="188">
        <v>80</v>
      </c>
      <c r="H168" s="253">
        <f t="shared" si="5"/>
        <v>0.30303030303030304</v>
      </c>
      <c r="I168" s="189" t="s">
        <v>203</v>
      </c>
      <c r="J168" s="138"/>
    </row>
    <row r="169" spans="1:10" ht="12.75" customHeight="1" thickTop="1" x14ac:dyDescent="0.25">
      <c r="A169" s="190"/>
      <c r="B169" s="191"/>
      <c r="C169" s="191"/>
      <c r="D169" s="192"/>
      <c r="E169" s="162">
        <f>SUM(E157:E168)</f>
        <v>17935</v>
      </c>
      <c r="F169" s="162">
        <f>SUM(F157:F168)</f>
        <v>32483</v>
      </c>
      <c r="G169" s="193">
        <f>SUM(G157:G168)</f>
        <v>16760</v>
      </c>
      <c r="H169" s="253">
        <f t="shared" si="5"/>
        <v>0.51596219561001144</v>
      </c>
      <c r="I169" s="195"/>
      <c r="J169" s="138"/>
    </row>
    <row r="170" spans="1:10" ht="12.75" customHeight="1" x14ac:dyDescent="0.25">
      <c r="A170" s="133"/>
      <c r="B170" s="164"/>
      <c r="C170" s="164"/>
      <c r="D170" s="164"/>
      <c r="H170" s="196"/>
      <c r="I170" s="167"/>
      <c r="J170" s="138"/>
    </row>
    <row r="171" spans="1:10" ht="12.75" customHeight="1" x14ac:dyDescent="0.25">
      <c r="A171" s="133"/>
      <c r="B171" s="197" t="s">
        <v>204</v>
      </c>
      <c r="C171" s="164"/>
      <c r="D171" s="164"/>
      <c r="H171" s="196"/>
      <c r="I171" s="167"/>
      <c r="J171" s="138"/>
    </row>
    <row r="172" spans="1:10" ht="12.75" customHeight="1" x14ac:dyDescent="0.25">
      <c r="A172" s="144"/>
      <c r="B172" s="226"/>
      <c r="C172" s="145"/>
      <c r="D172" s="146">
        <v>5213</v>
      </c>
      <c r="E172" s="274">
        <v>100</v>
      </c>
      <c r="F172" s="274">
        <v>100</v>
      </c>
      <c r="G172" s="149">
        <v>0</v>
      </c>
      <c r="H172" s="253">
        <f>G172/F172</f>
        <v>0</v>
      </c>
      <c r="I172" s="151" t="s">
        <v>205</v>
      </c>
      <c r="J172" s="138"/>
    </row>
    <row r="173" spans="1:10" ht="12.75" customHeight="1" x14ac:dyDescent="0.25">
      <c r="A173" s="144"/>
      <c r="B173" s="145"/>
      <c r="C173" s="145"/>
      <c r="D173" s="146">
        <v>5311</v>
      </c>
      <c r="E173" s="274">
        <v>4700</v>
      </c>
      <c r="F173" s="274">
        <v>4700</v>
      </c>
      <c r="G173" s="149">
        <v>1191</v>
      </c>
      <c r="H173" s="253">
        <f t="shared" ref="H173:H181" si="6">G173/F173</f>
        <v>0.25340425531914895</v>
      </c>
      <c r="I173" s="151" t="s">
        <v>206</v>
      </c>
      <c r="J173" s="138"/>
    </row>
    <row r="174" spans="1:10" ht="12.75" customHeight="1" x14ac:dyDescent="0.25">
      <c r="A174" s="144"/>
      <c r="B174" s="145"/>
      <c r="C174" s="227"/>
      <c r="D174" s="146">
        <v>5311</v>
      </c>
      <c r="E174" s="274">
        <v>1638</v>
      </c>
      <c r="F174" s="274">
        <v>1638</v>
      </c>
      <c r="G174" s="149">
        <v>606</v>
      </c>
      <c r="H174" s="253">
        <f t="shared" si="6"/>
        <v>0.36996336996336998</v>
      </c>
      <c r="I174" s="151" t="s">
        <v>207</v>
      </c>
      <c r="J174" s="138"/>
    </row>
    <row r="175" spans="1:10" ht="12.75" customHeight="1" x14ac:dyDescent="0.25">
      <c r="A175" s="159"/>
      <c r="B175" s="160"/>
      <c r="C175" s="228" t="s">
        <v>295</v>
      </c>
      <c r="D175" s="161">
        <v>5311</v>
      </c>
      <c r="E175" s="274">
        <v>182</v>
      </c>
      <c r="F175" s="274">
        <v>182</v>
      </c>
      <c r="G175" s="206">
        <v>67</v>
      </c>
      <c r="H175" s="253">
        <f t="shared" si="6"/>
        <v>0.36813186813186816</v>
      </c>
      <c r="I175" s="163" t="s">
        <v>208</v>
      </c>
      <c r="J175" s="138"/>
    </row>
    <row r="176" spans="1:10" ht="12.75" customHeight="1" x14ac:dyDescent="0.25">
      <c r="A176" s="144"/>
      <c r="B176" s="145"/>
      <c r="C176" s="145"/>
      <c r="D176" s="146">
        <v>5311</v>
      </c>
      <c r="E176" s="274">
        <v>220</v>
      </c>
      <c r="F176" s="274">
        <v>220</v>
      </c>
      <c r="G176" s="149">
        <v>101</v>
      </c>
      <c r="H176" s="253">
        <f t="shared" si="6"/>
        <v>0.45909090909090911</v>
      </c>
      <c r="I176" s="151" t="s">
        <v>209</v>
      </c>
      <c r="J176" s="138"/>
    </row>
    <row r="177" spans="1:10" ht="12.75" customHeight="1" x14ac:dyDescent="0.25">
      <c r="A177" s="181"/>
      <c r="B177" s="182"/>
      <c r="C177" s="229" t="s">
        <v>296</v>
      </c>
      <c r="D177" s="184">
        <v>5311</v>
      </c>
      <c r="E177" s="275">
        <v>50</v>
      </c>
      <c r="F177" s="275">
        <v>50</v>
      </c>
      <c r="G177" s="185">
        <v>0</v>
      </c>
      <c r="H177" s="253">
        <f t="shared" si="6"/>
        <v>0</v>
      </c>
      <c r="I177" s="186" t="s">
        <v>261</v>
      </c>
      <c r="J177" s="138"/>
    </row>
    <row r="178" spans="1:10" ht="12.75" customHeight="1" x14ac:dyDescent="0.25">
      <c r="A178" s="181"/>
      <c r="B178" s="182"/>
      <c r="C178" s="229" t="s">
        <v>297</v>
      </c>
      <c r="D178" s="184">
        <v>5512</v>
      </c>
      <c r="E178" s="275">
        <v>250</v>
      </c>
      <c r="F178" s="275">
        <v>250</v>
      </c>
      <c r="G178" s="185">
        <v>0</v>
      </c>
      <c r="H178" s="253">
        <f t="shared" si="6"/>
        <v>0</v>
      </c>
      <c r="I178" s="186" t="s">
        <v>262</v>
      </c>
      <c r="J178" s="138"/>
    </row>
    <row r="179" spans="1:10" ht="12.75" customHeight="1" x14ac:dyDescent="0.25">
      <c r="A179" s="181"/>
      <c r="B179" s="182"/>
      <c r="C179" s="229"/>
      <c r="D179" s="184">
        <v>5512</v>
      </c>
      <c r="E179" s="275">
        <v>200</v>
      </c>
      <c r="F179" s="275">
        <v>200</v>
      </c>
      <c r="G179" s="185">
        <v>0</v>
      </c>
      <c r="H179" s="253">
        <f t="shared" si="6"/>
        <v>0</v>
      </c>
      <c r="I179" s="186" t="s">
        <v>210</v>
      </c>
      <c r="J179" s="138"/>
    </row>
    <row r="180" spans="1:10" ht="12.75" customHeight="1" thickBot="1" x14ac:dyDescent="0.3">
      <c r="A180" s="181"/>
      <c r="B180" s="182"/>
      <c r="C180" s="182"/>
      <c r="D180" s="184">
        <v>5512</v>
      </c>
      <c r="E180" s="276">
        <v>500</v>
      </c>
      <c r="F180" s="276">
        <v>500</v>
      </c>
      <c r="G180" s="188">
        <v>59</v>
      </c>
      <c r="H180" s="253">
        <f t="shared" si="6"/>
        <v>0.11799999999999999</v>
      </c>
      <c r="I180" s="189" t="s">
        <v>211</v>
      </c>
      <c r="J180" s="138"/>
    </row>
    <row r="181" spans="1:10" ht="12.75" customHeight="1" thickTop="1" x14ac:dyDescent="0.25">
      <c r="A181" s="190"/>
      <c r="B181" s="191"/>
      <c r="C181" s="191"/>
      <c r="D181" s="192"/>
      <c r="E181" s="162">
        <f>SUM(E172:E180)</f>
        <v>7840</v>
      </c>
      <c r="F181" s="162">
        <f>SUM(F172:F180)</f>
        <v>7840</v>
      </c>
      <c r="G181" s="193">
        <f>SUM(G172:G180)</f>
        <v>2024</v>
      </c>
      <c r="H181" s="253">
        <f t="shared" si="6"/>
        <v>0.25816326530612244</v>
      </c>
      <c r="I181" s="195"/>
      <c r="J181" s="138"/>
    </row>
    <row r="182" spans="1:10" ht="12.75" customHeight="1" x14ac:dyDescent="0.25">
      <c r="A182" s="133"/>
      <c r="B182" s="197"/>
      <c r="C182" s="164"/>
      <c r="D182" s="164"/>
      <c r="H182" s="196"/>
      <c r="I182" s="167"/>
      <c r="J182" s="138"/>
    </row>
    <row r="183" spans="1:10" ht="12.75" customHeight="1" x14ac:dyDescent="0.25">
      <c r="A183" s="133"/>
      <c r="B183" s="197" t="s">
        <v>212</v>
      </c>
      <c r="C183" s="164"/>
      <c r="D183" s="164"/>
      <c r="H183" s="196"/>
      <c r="I183" s="230"/>
      <c r="J183" s="138"/>
    </row>
    <row r="184" spans="1:10" ht="12.75" customHeight="1" x14ac:dyDescent="0.25">
      <c r="A184" s="144"/>
      <c r="B184" s="145"/>
      <c r="C184" s="145"/>
      <c r="D184" s="146">
        <v>6112</v>
      </c>
      <c r="E184" s="274">
        <v>3980</v>
      </c>
      <c r="F184" s="274">
        <v>3980</v>
      </c>
      <c r="G184" s="149">
        <v>1295</v>
      </c>
      <c r="H184" s="253">
        <f>G184/F184</f>
        <v>0.32537688442211055</v>
      </c>
      <c r="I184" s="151" t="s">
        <v>213</v>
      </c>
      <c r="J184" s="138"/>
    </row>
    <row r="185" spans="1:10" ht="12.75" customHeight="1" x14ac:dyDescent="0.25">
      <c r="A185" s="144"/>
      <c r="B185" s="145"/>
      <c r="C185" s="145"/>
      <c r="D185" s="146">
        <v>6171</v>
      </c>
      <c r="E185" s="274">
        <v>28000</v>
      </c>
      <c r="F185" s="274">
        <v>28043</v>
      </c>
      <c r="G185" s="149">
        <v>8683</v>
      </c>
      <c r="H185" s="253">
        <f t="shared" ref="H185:H208" si="7">G185/F185</f>
        <v>0.30963163712869524</v>
      </c>
      <c r="I185" s="151" t="s">
        <v>265</v>
      </c>
      <c r="J185" s="138"/>
    </row>
    <row r="186" spans="1:10" ht="12.75" customHeight="1" x14ac:dyDescent="0.25">
      <c r="A186" s="144"/>
      <c r="B186" s="145"/>
      <c r="C186" s="145"/>
      <c r="D186" s="146">
        <v>6171</v>
      </c>
      <c r="E186" s="275">
        <v>200</v>
      </c>
      <c r="F186" s="429">
        <v>355</v>
      </c>
      <c r="G186" s="173">
        <v>351</v>
      </c>
      <c r="H186" s="253">
        <f t="shared" si="7"/>
        <v>0.9887323943661972</v>
      </c>
      <c r="I186" s="174" t="s">
        <v>357</v>
      </c>
      <c r="J186" s="138"/>
    </row>
    <row r="187" spans="1:10" ht="12.75" customHeight="1" x14ac:dyDescent="0.25">
      <c r="A187" s="144"/>
      <c r="B187" s="145"/>
      <c r="C187" s="272">
        <v>2025000008</v>
      </c>
      <c r="D187" s="146">
        <v>6171</v>
      </c>
      <c r="E187" s="275">
        <v>600</v>
      </c>
      <c r="F187" s="275">
        <v>600</v>
      </c>
      <c r="G187" s="173">
        <v>0</v>
      </c>
      <c r="H187" s="253">
        <f t="shared" si="7"/>
        <v>0</v>
      </c>
      <c r="I187" s="174" t="s">
        <v>270</v>
      </c>
      <c r="J187" s="138"/>
    </row>
    <row r="188" spans="1:10" ht="12.75" customHeight="1" x14ac:dyDescent="0.25">
      <c r="A188" s="144"/>
      <c r="B188" s="145"/>
      <c r="C188" s="231"/>
      <c r="D188" s="177">
        <v>6171</v>
      </c>
      <c r="E188" s="274">
        <v>0</v>
      </c>
      <c r="F188" s="274">
        <v>0</v>
      </c>
      <c r="G188" s="149">
        <v>0</v>
      </c>
      <c r="H188" s="253" t="e">
        <f t="shared" si="7"/>
        <v>#DIV/0!</v>
      </c>
      <c r="I188" s="151" t="s">
        <v>214</v>
      </c>
      <c r="J188" s="138"/>
    </row>
    <row r="189" spans="1:10" ht="12.75" customHeight="1" x14ac:dyDescent="0.25">
      <c r="A189" s="168"/>
      <c r="B189" s="139"/>
      <c r="C189" s="164"/>
      <c r="D189" s="217">
        <v>6171</v>
      </c>
      <c r="E189" s="274">
        <v>100</v>
      </c>
      <c r="F189" s="274">
        <v>100</v>
      </c>
      <c r="G189" s="206">
        <v>46</v>
      </c>
      <c r="H189" s="253">
        <f t="shared" si="7"/>
        <v>0.46</v>
      </c>
      <c r="I189" s="167" t="s">
        <v>215</v>
      </c>
      <c r="J189" s="138"/>
    </row>
    <row r="190" spans="1:10" ht="12.75" customHeight="1" x14ac:dyDescent="0.25">
      <c r="A190" s="144"/>
      <c r="B190" s="145"/>
      <c r="C190" s="145"/>
      <c r="D190" s="146">
        <v>6171</v>
      </c>
      <c r="E190" s="251">
        <v>2007</v>
      </c>
      <c r="F190" s="251">
        <v>2007</v>
      </c>
      <c r="G190" s="171">
        <v>0</v>
      </c>
      <c r="H190" s="253">
        <f t="shared" si="7"/>
        <v>0</v>
      </c>
      <c r="I190" s="232" t="s">
        <v>216</v>
      </c>
      <c r="J190" s="138"/>
    </row>
    <row r="191" spans="1:10" ht="12.75" customHeight="1" x14ac:dyDescent="0.25">
      <c r="A191" s="144"/>
      <c r="B191" s="145"/>
      <c r="C191" s="145"/>
      <c r="D191" s="146">
        <v>6223</v>
      </c>
      <c r="E191" s="274">
        <v>26</v>
      </c>
      <c r="F191" s="274">
        <v>26</v>
      </c>
      <c r="G191" s="149">
        <v>0</v>
      </c>
      <c r="H191" s="253">
        <f t="shared" si="7"/>
        <v>0</v>
      </c>
      <c r="I191" s="151" t="s">
        <v>217</v>
      </c>
      <c r="J191" s="138"/>
    </row>
    <row r="192" spans="1:10" ht="12.75" customHeight="1" x14ac:dyDescent="0.25">
      <c r="A192" s="133"/>
      <c r="B192" s="164"/>
      <c r="C192" s="164"/>
      <c r="D192" s="217">
        <v>6310</v>
      </c>
      <c r="E192" s="274">
        <v>60</v>
      </c>
      <c r="F192" s="274">
        <v>348</v>
      </c>
      <c r="G192" s="206">
        <v>116</v>
      </c>
      <c r="H192" s="253">
        <f t="shared" si="7"/>
        <v>0.33333333333333331</v>
      </c>
      <c r="I192" s="167" t="s">
        <v>218</v>
      </c>
      <c r="J192" s="138"/>
    </row>
    <row r="193" spans="1:14" ht="12.75" customHeight="1" x14ac:dyDescent="0.25">
      <c r="A193" s="144"/>
      <c r="B193" s="145"/>
      <c r="C193" s="145"/>
      <c r="D193" s="146">
        <v>6320</v>
      </c>
      <c r="E193" s="274">
        <v>550</v>
      </c>
      <c r="F193" s="274">
        <v>550</v>
      </c>
      <c r="G193" s="149">
        <v>57</v>
      </c>
      <c r="H193" s="253">
        <f t="shared" si="7"/>
        <v>0.10363636363636364</v>
      </c>
      <c r="I193" s="151" t="s">
        <v>219</v>
      </c>
      <c r="J193" s="138"/>
    </row>
    <row r="194" spans="1:14" ht="12.75" customHeight="1" x14ac:dyDescent="0.25">
      <c r="A194" s="159"/>
      <c r="B194" s="160"/>
      <c r="C194" s="160"/>
      <c r="D194" s="161">
        <v>6399</v>
      </c>
      <c r="E194" s="274">
        <v>3700</v>
      </c>
      <c r="F194" s="428">
        <v>3700</v>
      </c>
      <c r="G194" s="254">
        <v>5593</v>
      </c>
      <c r="H194" s="253">
        <f t="shared" si="7"/>
        <v>1.5116216216216216</v>
      </c>
      <c r="I194" s="163" t="s">
        <v>220</v>
      </c>
      <c r="J194" s="138"/>
    </row>
    <row r="195" spans="1:14" ht="12.75" customHeight="1" x14ac:dyDescent="0.25">
      <c r="A195" s="133"/>
      <c r="B195" s="164"/>
      <c r="C195" s="164"/>
      <c r="D195" s="217">
        <v>6399</v>
      </c>
      <c r="E195" s="274">
        <v>1000</v>
      </c>
      <c r="F195" s="274">
        <v>1000</v>
      </c>
      <c r="G195" s="348">
        <v>1212</v>
      </c>
      <c r="H195" s="253">
        <f t="shared" si="7"/>
        <v>1.212</v>
      </c>
      <c r="I195" s="167" t="s">
        <v>36</v>
      </c>
      <c r="J195" s="138"/>
    </row>
    <row r="196" spans="1:14" ht="12.75" customHeight="1" x14ac:dyDescent="0.25">
      <c r="A196" s="144"/>
      <c r="B196" s="145"/>
      <c r="C196" s="145"/>
      <c r="D196" s="146">
        <v>6402</v>
      </c>
      <c r="E196" s="279">
        <v>13</v>
      </c>
      <c r="F196" s="279">
        <v>13</v>
      </c>
      <c r="G196" s="233">
        <v>13</v>
      </c>
      <c r="H196" s="253">
        <f t="shared" si="7"/>
        <v>1</v>
      </c>
      <c r="I196" s="234" t="s">
        <v>221</v>
      </c>
      <c r="J196" s="187"/>
    </row>
    <row r="197" spans="1:14" ht="12.75" customHeight="1" x14ac:dyDescent="0.25">
      <c r="A197" s="144"/>
      <c r="B197" s="145"/>
      <c r="C197" s="145"/>
      <c r="D197" s="146">
        <v>6409</v>
      </c>
      <c r="E197" s="274">
        <v>200</v>
      </c>
      <c r="F197" s="274">
        <v>200</v>
      </c>
      <c r="G197" s="149"/>
      <c r="H197" s="253">
        <f t="shared" si="7"/>
        <v>0</v>
      </c>
      <c r="I197" s="151" t="s">
        <v>222</v>
      </c>
      <c r="J197" s="187"/>
    </row>
    <row r="198" spans="1:14" ht="12.75" customHeight="1" x14ac:dyDescent="0.25">
      <c r="A198" s="349"/>
      <c r="B198" s="344"/>
      <c r="C198" s="344"/>
      <c r="D198" s="342">
        <v>6409</v>
      </c>
      <c r="E198" s="350"/>
      <c r="F198" s="350">
        <v>660</v>
      </c>
      <c r="G198" s="439">
        <v>171</v>
      </c>
      <c r="H198" s="343"/>
      <c r="I198" s="347" t="s">
        <v>325</v>
      </c>
      <c r="J198" s="187"/>
    </row>
    <row r="199" spans="1:14" ht="12.75" customHeight="1" x14ac:dyDescent="0.25">
      <c r="A199" s="144"/>
      <c r="B199" s="145"/>
      <c r="C199" s="145"/>
      <c r="D199" s="146">
        <v>6409</v>
      </c>
      <c r="E199" s="274">
        <v>10</v>
      </c>
      <c r="F199" s="274">
        <v>10</v>
      </c>
      <c r="G199" s="149"/>
      <c r="H199" s="253">
        <f t="shared" si="7"/>
        <v>0</v>
      </c>
      <c r="I199" s="151" t="s">
        <v>223</v>
      </c>
      <c r="J199" s="187"/>
    </row>
    <row r="200" spans="1:14" ht="12.75" customHeight="1" x14ac:dyDescent="0.25">
      <c r="A200" s="144"/>
      <c r="B200" s="145"/>
      <c r="C200" s="145"/>
      <c r="D200" s="146">
        <v>6409</v>
      </c>
      <c r="E200" s="274">
        <v>10</v>
      </c>
      <c r="F200" s="274">
        <v>10</v>
      </c>
      <c r="G200" s="149"/>
      <c r="H200" s="253">
        <f t="shared" si="7"/>
        <v>0</v>
      </c>
      <c r="I200" s="151" t="s">
        <v>224</v>
      </c>
      <c r="J200" s="138"/>
      <c r="N200" s="196"/>
    </row>
    <row r="201" spans="1:14" ht="12.75" customHeight="1" x14ac:dyDescent="0.25">
      <c r="A201" s="144"/>
      <c r="B201" s="145"/>
      <c r="C201" s="145"/>
      <c r="D201" s="146">
        <v>6409</v>
      </c>
      <c r="E201" s="274">
        <v>100</v>
      </c>
      <c r="F201" s="274">
        <v>100</v>
      </c>
      <c r="G201" s="149">
        <v>26</v>
      </c>
      <c r="H201" s="253">
        <f t="shared" si="7"/>
        <v>0.26</v>
      </c>
      <c r="I201" s="151" t="s">
        <v>225</v>
      </c>
      <c r="J201" s="138"/>
    </row>
    <row r="202" spans="1:14" ht="12.75" customHeight="1" x14ac:dyDescent="0.25">
      <c r="A202" s="144"/>
      <c r="B202" s="145"/>
      <c r="C202" s="145"/>
      <c r="D202" s="146">
        <v>6409</v>
      </c>
      <c r="E202" s="274">
        <v>20</v>
      </c>
      <c r="F202" s="274">
        <v>64</v>
      </c>
      <c r="G202" s="206">
        <v>34</v>
      </c>
      <c r="H202" s="253">
        <f t="shared" si="7"/>
        <v>0.53125</v>
      </c>
      <c r="I202" s="151" t="s">
        <v>354</v>
      </c>
      <c r="J202" s="138"/>
    </row>
    <row r="203" spans="1:14" ht="12.75" customHeight="1" x14ac:dyDescent="0.25">
      <c r="A203" s="144"/>
      <c r="B203" s="145"/>
      <c r="C203" s="145"/>
      <c r="D203" s="146">
        <v>6409</v>
      </c>
      <c r="E203" s="274">
        <v>250</v>
      </c>
      <c r="F203" s="274">
        <v>250</v>
      </c>
      <c r="G203" s="149"/>
      <c r="H203" s="253">
        <f t="shared" si="7"/>
        <v>0</v>
      </c>
      <c r="I203" s="151" t="s">
        <v>263</v>
      </c>
      <c r="J203" s="138"/>
    </row>
    <row r="204" spans="1:14" ht="12.75" customHeight="1" x14ac:dyDescent="0.25">
      <c r="A204" s="133"/>
      <c r="B204" s="164"/>
      <c r="C204" s="164"/>
      <c r="D204" s="217">
        <v>6409</v>
      </c>
      <c r="E204" s="274">
        <v>250</v>
      </c>
      <c r="F204" s="274">
        <v>250</v>
      </c>
      <c r="G204" s="199"/>
      <c r="H204" s="253">
        <f t="shared" si="7"/>
        <v>0</v>
      </c>
      <c r="I204" s="169" t="s">
        <v>226</v>
      </c>
      <c r="J204" s="138"/>
    </row>
    <row r="205" spans="1:14" ht="12.75" customHeight="1" x14ac:dyDescent="0.25">
      <c r="A205" s="144"/>
      <c r="B205" s="145"/>
      <c r="C205" s="235"/>
      <c r="D205" s="146">
        <v>6409</v>
      </c>
      <c r="E205" s="274">
        <v>3680</v>
      </c>
      <c r="F205" s="274">
        <v>2043</v>
      </c>
      <c r="G205" s="149"/>
      <c r="H205" s="253">
        <f t="shared" si="7"/>
        <v>0</v>
      </c>
      <c r="I205" s="167" t="s">
        <v>264</v>
      </c>
      <c r="J205" s="138"/>
    </row>
    <row r="206" spans="1:14" ht="12.75" customHeight="1" x14ac:dyDescent="0.25">
      <c r="A206" s="144"/>
      <c r="B206" s="145"/>
      <c r="C206" s="235"/>
      <c r="D206" s="146">
        <v>6409</v>
      </c>
      <c r="E206" s="274">
        <v>50</v>
      </c>
      <c r="F206" s="274">
        <v>50</v>
      </c>
      <c r="G206" s="149">
        <v>20</v>
      </c>
      <c r="H206" s="253">
        <f t="shared" si="7"/>
        <v>0.4</v>
      </c>
      <c r="I206" s="151" t="s">
        <v>227</v>
      </c>
      <c r="J206" s="187"/>
    </row>
    <row r="207" spans="1:14" ht="12.75" customHeight="1" thickBot="1" x14ac:dyDescent="0.3">
      <c r="A207" s="181"/>
      <c r="B207" s="182"/>
      <c r="C207" s="164"/>
      <c r="D207" s="217">
        <v>6409</v>
      </c>
      <c r="E207" s="278">
        <v>50</v>
      </c>
      <c r="F207" s="440">
        <v>410</v>
      </c>
      <c r="G207" s="206">
        <v>105</v>
      </c>
      <c r="H207" s="438">
        <f t="shared" si="7"/>
        <v>0.25609756097560976</v>
      </c>
      <c r="I207" s="167" t="s">
        <v>326</v>
      </c>
      <c r="J207" s="187"/>
    </row>
    <row r="208" spans="1:14" ht="12.75" customHeight="1" thickTop="1" x14ac:dyDescent="0.25">
      <c r="A208" s="190"/>
      <c r="B208" s="236"/>
      <c r="C208" s="236"/>
      <c r="D208" s="237"/>
      <c r="E208" s="162">
        <f>SUM(E184:E207)</f>
        <v>44856</v>
      </c>
      <c r="F208" s="162">
        <f>SUM(F184:F207)</f>
        <v>44769</v>
      </c>
      <c r="G208" s="193">
        <f>SUM(G184:G207)</f>
        <v>17722</v>
      </c>
      <c r="H208" s="253">
        <f t="shared" si="7"/>
        <v>0.39585427416292523</v>
      </c>
      <c r="I208" s="255"/>
      <c r="J208" s="138"/>
    </row>
    <row r="209" spans="1:10" ht="12.75" customHeight="1" thickBot="1" x14ac:dyDescent="0.3">
      <c r="A209" s="133"/>
      <c r="C209" s="39"/>
      <c r="E209" s="238"/>
      <c r="H209" s="196"/>
      <c r="J209" s="138"/>
    </row>
    <row r="210" spans="1:10" ht="12.75" customHeight="1" thickTop="1" thickBot="1" x14ac:dyDescent="0.3">
      <c r="A210" s="477" t="s">
        <v>228</v>
      </c>
      <c r="B210" s="478"/>
      <c r="C210" s="478"/>
      <c r="D210" s="479"/>
      <c r="E210" s="131">
        <f>E9+E49+E154+E169+E181+E208</f>
        <v>203840</v>
      </c>
      <c r="F210" s="131">
        <f>F9+F49+F154+F169+F181+F208</f>
        <v>225049</v>
      </c>
      <c r="G210" s="131">
        <f>G9+G49+G154+G169+G181+G208</f>
        <v>77473</v>
      </c>
      <c r="H210" s="253">
        <f>G210/F210</f>
        <v>0.34424947455887384</v>
      </c>
      <c r="I210" s="239"/>
      <c r="J210" s="138"/>
    </row>
    <row r="211" spans="1:10" ht="12.75" customHeight="1" thickTop="1" x14ac:dyDescent="0.25">
      <c r="A211" s="240"/>
      <c r="B211" s="26"/>
      <c r="C211" s="39"/>
      <c r="H211" s="196"/>
      <c r="I211" s="241"/>
      <c r="J211" s="138"/>
    </row>
    <row r="212" spans="1:10" ht="12.75" customHeight="1" x14ac:dyDescent="0.25">
      <c r="A212" s="133"/>
      <c r="B212" s="26" t="s">
        <v>108</v>
      </c>
      <c r="C212" s="39"/>
      <c r="H212" s="196"/>
      <c r="I212" s="242"/>
      <c r="J212" s="138"/>
    </row>
    <row r="213" spans="1:10" ht="12.75" customHeight="1" thickBot="1" x14ac:dyDescent="0.3">
      <c r="A213" s="152"/>
      <c r="B213" s="243"/>
      <c r="C213" s="243"/>
      <c r="D213" s="154">
        <v>6330</v>
      </c>
      <c r="E213" s="265">
        <v>1642</v>
      </c>
      <c r="F213" s="244">
        <v>1642</v>
      </c>
      <c r="G213" s="188">
        <v>0</v>
      </c>
      <c r="H213" s="253">
        <f>G213/F213</f>
        <v>0</v>
      </c>
      <c r="I213" s="158" t="s">
        <v>229</v>
      </c>
      <c r="J213" s="138"/>
    </row>
    <row r="214" spans="1:10" ht="12.75" customHeight="1" thickTop="1" x14ac:dyDescent="0.25">
      <c r="A214" s="190"/>
      <c r="B214" s="236"/>
      <c r="C214" s="236"/>
      <c r="D214" s="237"/>
      <c r="E214" s="245">
        <f>SUM(E213)</f>
        <v>1642</v>
      </c>
      <c r="F214" s="246">
        <f>SUM(F213)</f>
        <v>1642</v>
      </c>
      <c r="G214" s="194">
        <v>0</v>
      </c>
      <c r="H214" s="253">
        <f>G214/F214</f>
        <v>0</v>
      </c>
      <c r="I214" s="236"/>
      <c r="J214" s="138"/>
    </row>
    <row r="215" spans="1:10" ht="12.75" customHeight="1" x14ac:dyDescent="0.25">
      <c r="A215" s="133"/>
      <c r="C215" s="39"/>
      <c r="E215" s="247"/>
      <c r="F215" s="157"/>
      <c r="G215" s="157"/>
      <c r="H215" s="248"/>
      <c r="J215" s="138"/>
    </row>
    <row r="216" spans="1:10" ht="12.75" customHeight="1" thickBot="1" x14ac:dyDescent="0.3">
      <c r="A216" s="133"/>
      <c r="C216" s="39"/>
      <c r="H216" s="196"/>
      <c r="J216" s="138"/>
    </row>
    <row r="217" spans="1:10" ht="12.75" customHeight="1" thickTop="1" thickBot="1" x14ac:dyDescent="0.3">
      <c r="A217" s="474" t="s">
        <v>230</v>
      </c>
      <c r="B217" s="475"/>
      <c r="C217" s="475"/>
      <c r="D217" s="476"/>
      <c r="E217" s="132">
        <f>E210+E214</f>
        <v>205482</v>
      </c>
      <c r="F217" s="132">
        <f>F210+F214</f>
        <v>226691</v>
      </c>
      <c r="G217" s="132">
        <f>G210+G214</f>
        <v>77473</v>
      </c>
      <c r="H217" s="253">
        <f>G217/F217</f>
        <v>0.34175595855150842</v>
      </c>
      <c r="I217" s="241"/>
      <c r="J217" s="138"/>
    </row>
    <row r="218" spans="1:10" ht="16.8" thickTop="1" x14ac:dyDescent="0.25">
      <c r="C218" s="39"/>
      <c r="J218" s="138"/>
    </row>
    <row r="219" spans="1:10" x14ac:dyDescent="0.25">
      <c r="C219" s="39"/>
      <c r="J219" s="138"/>
    </row>
    <row r="220" spans="1:10" x14ac:dyDescent="0.25">
      <c r="C220" s="39"/>
      <c r="J220" s="138"/>
    </row>
    <row r="221" spans="1:10" x14ac:dyDescent="0.25">
      <c r="J221" s="138"/>
    </row>
  </sheetData>
  <sheetProtection selectLockedCells="1" selectUnlockedCells="1"/>
  <mergeCells count="3">
    <mergeCell ref="A217:D217"/>
    <mergeCell ref="A1:I1"/>
    <mergeCell ref="A210:D210"/>
  </mergeCells>
  <pageMargins left="0.25" right="0.25" top="0.75" bottom="0.75" header="0.3" footer="0.3"/>
  <pageSetup paperSize="9" scale="69" firstPageNumber="0" fitToHeight="0" orientation="portrait" horizontalDpi="4294967293" verticalDpi="4294967293" r:id="rId1"/>
  <headerFooter alignWithMargins="0"/>
  <rowBreaks count="1" manualBreakCount="1">
    <brk id="2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M26"/>
  <sheetViews>
    <sheetView topLeftCell="F2" zoomScale="140" zoomScaleNormal="140" workbookViewId="0">
      <selection activeCell="H19" sqref="H19"/>
    </sheetView>
  </sheetViews>
  <sheetFormatPr defaultColWidth="8.88671875" defaultRowHeight="13.2" x14ac:dyDescent="0.25"/>
  <cols>
    <col min="1" max="1" width="6.88671875" customWidth="1"/>
    <col min="2" max="2" width="34.109375" customWidth="1"/>
    <col min="3" max="3" width="15.5546875" customWidth="1"/>
    <col min="4" max="4" width="19.5546875" customWidth="1"/>
    <col min="5" max="5" width="15" customWidth="1"/>
    <col min="6" max="6" width="12.109375" customWidth="1"/>
    <col min="7" max="7" width="14.88671875" customWidth="1"/>
    <col min="8" max="8" width="12.44140625" customWidth="1"/>
    <col min="9" max="9" width="13.33203125" customWidth="1"/>
    <col min="10" max="10" width="13" customWidth="1"/>
    <col min="11" max="11" width="12.5546875" customWidth="1"/>
    <col min="12" max="12" width="13.88671875" customWidth="1"/>
    <col min="14" max="14" width="28.44140625" customWidth="1"/>
    <col min="15" max="15" width="20" customWidth="1"/>
  </cols>
  <sheetData>
    <row r="3" spans="1:13" ht="19.8" x14ac:dyDescent="0.5">
      <c r="B3" s="408" t="s">
        <v>377</v>
      </c>
      <c r="C3" s="13"/>
      <c r="D3" s="13"/>
      <c r="E3" s="13"/>
      <c r="F3" s="13"/>
      <c r="G3" s="13"/>
      <c r="H3" s="13"/>
      <c r="I3" s="13"/>
    </row>
    <row r="4" spans="1:13" ht="16.2" x14ac:dyDescent="0.4">
      <c r="B4" s="13"/>
      <c r="C4" s="13"/>
      <c r="D4" s="13"/>
      <c r="E4" s="13" t="s">
        <v>379</v>
      </c>
      <c r="F4" s="13"/>
      <c r="G4" s="13"/>
      <c r="H4" s="13"/>
      <c r="I4" s="13"/>
    </row>
    <row r="5" spans="1:13" ht="17.399999999999999" x14ac:dyDescent="0.45">
      <c r="A5" s="419"/>
      <c r="B5" s="414" t="s">
        <v>231</v>
      </c>
      <c r="C5" s="404" t="s">
        <v>232</v>
      </c>
      <c r="D5" s="404" t="s">
        <v>378</v>
      </c>
      <c r="E5" s="404" t="s">
        <v>233</v>
      </c>
      <c r="F5" s="405" t="s">
        <v>330</v>
      </c>
      <c r="G5" s="406" t="s">
        <v>331</v>
      </c>
      <c r="H5" s="406" t="s">
        <v>332</v>
      </c>
      <c r="I5" s="406" t="s">
        <v>234</v>
      </c>
      <c r="J5" s="406">
        <v>2025</v>
      </c>
      <c r="K5" s="407">
        <v>2026</v>
      </c>
      <c r="L5" s="407">
        <v>2027</v>
      </c>
    </row>
    <row r="6" spans="1:13" ht="17.399999999999999" x14ac:dyDescent="0.45">
      <c r="A6" s="15">
        <v>1</v>
      </c>
      <c r="B6" s="415" t="s">
        <v>235</v>
      </c>
      <c r="C6" s="7">
        <v>12000000</v>
      </c>
      <c r="D6" s="7">
        <v>5750924.3200000003</v>
      </c>
      <c r="E6" s="7">
        <v>50450</v>
      </c>
      <c r="F6" s="402">
        <v>4510251</v>
      </c>
      <c r="G6" s="9" t="s">
        <v>236</v>
      </c>
      <c r="H6" s="8">
        <v>47237</v>
      </c>
      <c r="I6" s="8">
        <v>49230</v>
      </c>
      <c r="J6" s="10">
        <v>605400</v>
      </c>
      <c r="K6" s="17">
        <v>605400</v>
      </c>
      <c r="L6" s="17">
        <v>605400</v>
      </c>
    </row>
    <row r="7" spans="1:13" ht="17.399999999999999" x14ac:dyDescent="0.45">
      <c r="A7" s="15">
        <v>2</v>
      </c>
      <c r="B7" s="415" t="s">
        <v>237</v>
      </c>
      <c r="C7" s="7">
        <v>16000000</v>
      </c>
      <c r="D7" s="7">
        <v>1892971.84</v>
      </c>
      <c r="E7" s="7">
        <v>37860</v>
      </c>
      <c r="F7" s="402" t="s">
        <v>238</v>
      </c>
      <c r="G7" s="9" t="s">
        <v>239</v>
      </c>
      <c r="H7" s="8">
        <v>47299</v>
      </c>
      <c r="I7" s="8">
        <v>47299</v>
      </c>
      <c r="J7" s="10">
        <v>454320</v>
      </c>
      <c r="K7" s="10">
        <v>454320</v>
      </c>
      <c r="L7" s="10">
        <v>454320</v>
      </c>
    </row>
    <row r="8" spans="1:13" ht="17.399999999999999" x14ac:dyDescent="0.45">
      <c r="A8" s="15">
        <v>3</v>
      </c>
      <c r="B8" s="415" t="s">
        <v>240</v>
      </c>
      <c r="C8" s="7">
        <v>20000000</v>
      </c>
      <c r="D8" s="11">
        <v>1602502.64</v>
      </c>
      <c r="E8" s="7">
        <v>23567</v>
      </c>
      <c r="F8" s="402" t="s">
        <v>241</v>
      </c>
      <c r="G8" s="9" t="s">
        <v>242</v>
      </c>
      <c r="H8" s="12">
        <v>46721</v>
      </c>
      <c r="I8" s="8">
        <v>47848</v>
      </c>
      <c r="J8" s="10">
        <v>282804</v>
      </c>
      <c r="K8" s="10">
        <v>282804</v>
      </c>
      <c r="L8" s="10">
        <v>259237</v>
      </c>
    </row>
    <row r="9" spans="1:13" ht="17.399999999999999" x14ac:dyDescent="0.45">
      <c r="A9" s="15">
        <v>4</v>
      </c>
      <c r="B9" s="415" t="s">
        <v>243</v>
      </c>
      <c r="C9" s="7">
        <v>2200000</v>
      </c>
      <c r="D9" s="7">
        <v>343470</v>
      </c>
      <c r="E9" s="7">
        <v>45833</v>
      </c>
      <c r="F9" s="402" t="s">
        <v>244</v>
      </c>
      <c r="G9" s="9" t="s">
        <v>245</v>
      </c>
      <c r="H9" s="8" t="s">
        <v>73</v>
      </c>
      <c r="I9" s="8">
        <v>45992</v>
      </c>
      <c r="J9" s="10">
        <v>549996</v>
      </c>
      <c r="K9" s="10"/>
      <c r="L9" s="10"/>
    </row>
    <row r="10" spans="1:13" ht="17.399999999999999" x14ac:dyDescent="0.45">
      <c r="A10" s="15">
        <v>5</v>
      </c>
      <c r="B10" s="416" t="s">
        <v>246</v>
      </c>
      <c r="C10" s="10">
        <v>22000000</v>
      </c>
      <c r="D10" s="10">
        <v>12051573.279999999</v>
      </c>
      <c r="E10" s="10">
        <v>208333</v>
      </c>
      <c r="F10" s="403" t="s">
        <v>247</v>
      </c>
      <c r="G10" s="9" t="s">
        <v>248</v>
      </c>
      <c r="H10" s="8">
        <v>47483</v>
      </c>
      <c r="I10" s="8">
        <v>47483</v>
      </c>
      <c r="J10" s="10">
        <v>2499996</v>
      </c>
      <c r="K10" s="10">
        <v>2347075</v>
      </c>
      <c r="L10" s="10">
        <v>2347075</v>
      </c>
    </row>
    <row r="11" spans="1:13" ht="17.399999999999999" x14ac:dyDescent="0.45">
      <c r="A11" s="15">
        <v>6</v>
      </c>
      <c r="B11" s="416" t="s">
        <v>249</v>
      </c>
      <c r="C11" s="10">
        <v>5500000</v>
      </c>
      <c r="D11" s="10">
        <v>4014260.17</v>
      </c>
      <c r="E11" s="10">
        <v>27261.02</v>
      </c>
      <c r="F11" s="403" t="s">
        <v>329</v>
      </c>
      <c r="G11" s="9" t="s">
        <v>250</v>
      </c>
      <c r="H11" s="8">
        <v>46355</v>
      </c>
      <c r="I11" s="8">
        <v>49278</v>
      </c>
      <c r="J11" s="10">
        <v>688488</v>
      </c>
      <c r="K11" s="10">
        <v>688488</v>
      </c>
      <c r="L11" s="10">
        <v>688488</v>
      </c>
    </row>
    <row r="12" spans="1:13" ht="17.399999999999999" x14ac:dyDescent="0.45">
      <c r="A12" s="15">
        <v>7</v>
      </c>
      <c r="B12" s="416" t="s">
        <v>251</v>
      </c>
      <c r="C12" s="10">
        <v>27500000</v>
      </c>
      <c r="D12" s="10">
        <v>14949965.75</v>
      </c>
      <c r="E12" s="15"/>
      <c r="F12" s="403">
        <v>4510258</v>
      </c>
      <c r="G12" s="16">
        <v>4.1900000000000004</v>
      </c>
      <c r="H12" s="8">
        <v>46506</v>
      </c>
      <c r="I12" s="8">
        <v>47603</v>
      </c>
      <c r="J12" s="20">
        <v>2433600</v>
      </c>
      <c r="K12" s="10">
        <v>5500800</v>
      </c>
      <c r="L12" s="10">
        <v>5500800</v>
      </c>
      <c r="M12" s="14" t="s">
        <v>252</v>
      </c>
    </row>
    <row r="13" spans="1:13" ht="18.75" customHeight="1" x14ac:dyDescent="0.45">
      <c r="A13" s="15">
        <v>8</v>
      </c>
      <c r="B13" s="417" t="s">
        <v>253</v>
      </c>
      <c r="C13" s="10">
        <v>15000000</v>
      </c>
      <c r="D13" s="10">
        <v>14163188.529999999</v>
      </c>
      <c r="E13" s="15"/>
      <c r="F13" s="403">
        <v>4510260</v>
      </c>
      <c r="G13" s="18">
        <v>4.5999999999999996</v>
      </c>
      <c r="H13" s="8">
        <v>46567</v>
      </c>
      <c r="I13" s="8">
        <v>52807</v>
      </c>
      <c r="J13" s="15"/>
      <c r="K13" s="15"/>
      <c r="L13" s="10">
        <v>681600</v>
      </c>
      <c r="M13" s="19" t="s">
        <v>254</v>
      </c>
    </row>
    <row r="14" spans="1:13" ht="18.75" customHeight="1" x14ac:dyDescent="0.45">
      <c r="A14" s="15">
        <v>9</v>
      </c>
      <c r="B14" s="417" t="s">
        <v>255</v>
      </c>
      <c r="C14" s="10">
        <v>12000000</v>
      </c>
      <c r="D14" s="10">
        <v>11116342.439999999</v>
      </c>
      <c r="E14" s="15"/>
      <c r="F14" s="403">
        <v>4510259</v>
      </c>
      <c r="G14" s="18">
        <v>4.5999999999999996</v>
      </c>
      <c r="H14" s="8">
        <v>46567</v>
      </c>
      <c r="I14" s="8">
        <v>52807</v>
      </c>
      <c r="J14" s="15"/>
      <c r="K14" s="10"/>
      <c r="L14" s="10">
        <v>850800</v>
      </c>
      <c r="M14" s="19" t="s">
        <v>254</v>
      </c>
    </row>
    <row r="15" spans="1:13" ht="18.75" customHeight="1" x14ac:dyDescent="0.45">
      <c r="A15" s="15">
        <v>10</v>
      </c>
      <c r="B15" s="416" t="s">
        <v>333</v>
      </c>
      <c r="C15" s="10">
        <v>10000000</v>
      </c>
      <c r="D15" s="10">
        <v>9058287.3499999996</v>
      </c>
      <c r="E15" s="15"/>
      <c r="F15" s="15"/>
      <c r="G15" s="15" t="s">
        <v>334</v>
      </c>
      <c r="H15" s="15"/>
      <c r="I15" s="15"/>
      <c r="J15" s="15"/>
      <c r="K15" s="15"/>
      <c r="L15" s="15"/>
      <c r="M15" s="14" t="s">
        <v>335</v>
      </c>
    </row>
    <row r="16" spans="1:13" ht="24" customHeight="1" x14ac:dyDescent="0.3">
      <c r="A16" s="15"/>
      <c r="B16" s="418" t="s">
        <v>336</v>
      </c>
      <c r="C16" s="413">
        <f>SUM(C6:C15)</f>
        <v>142200000</v>
      </c>
      <c r="D16" s="412">
        <f>SUM(D6:D15)</f>
        <v>74943486.319999993</v>
      </c>
      <c r="E16" s="10">
        <f>SUM(E6:E15)</f>
        <v>393304.02</v>
      </c>
      <c r="F16" s="15"/>
      <c r="G16" s="15"/>
      <c r="H16" s="15"/>
      <c r="I16" s="15"/>
      <c r="J16" s="10">
        <f>SUM(J6:J12)</f>
        <v>7514604</v>
      </c>
      <c r="K16" s="10">
        <f>SUM(K6:K15)</f>
        <v>9878887</v>
      </c>
      <c r="L16" s="10">
        <f>SUM(L6:L15)</f>
        <v>11387720</v>
      </c>
    </row>
    <row r="17" spans="2:9" ht="17.399999999999999" x14ac:dyDescent="0.45">
      <c r="B17" s="401"/>
      <c r="C17" s="11"/>
      <c r="G17" s="11"/>
    </row>
    <row r="18" spans="2:9" ht="17.399999999999999" x14ac:dyDescent="0.45">
      <c r="B18" s="401"/>
      <c r="C18" s="11"/>
      <c r="G18" s="11"/>
    </row>
    <row r="19" spans="2:9" ht="17.399999999999999" x14ac:dyDescent="0.45">
      <c r="B19" s="401"/>
      <c r="C19" s="11"/>
      <c r="G19" s="11"/>
    </row>
    <row r="20" spans="2:9" ht="17.399999999999999" x14ac:dyDescent="0.45">
      <c r="B20" s="401"/>
      <c r="C20" s="11"/>
      <c r="G20" s="11"/>
    </row>
    <row r="21" spans="2:9" ht="17.399999999999999" x14ac:dyDescent="0.45">
      <c r="B21" s="401"/>
      <c r="C21" s="11"/>
    </row>
    <row r="22" spans="2:9" ht="17.399999999999999" x14ac:dyDescent="0.45">
      <c r="B22" s="401"/>
      <c r="C22" s="11"/>
    </row>
    <row r="23" spans="2:9" ht="17.399999999999999" x14ac:dyDescent="0.45">
      <c r="B23" s="401"/>
      <c r="C23" s="11"/>
      <c r="I23" s="5"/>
    </row>
    <row r="24" spans="2:9" ht="18.75" customHeight="1" x14ac:dyDescent="0.45">
      <c r="B24" s="401"/>
    </row>
    <row r="25" spans="2:9" ht="17.399999999999999" x14ac:dyDescent="0.45">
      <c r="B25" s="401"/>
      <c r="C25" s="11"/>
    </row>
    <row r="26" spans="2:9" ht="20.100000000000001" customHeight="1" x14ac:dyDescent="0.25">
      <c r="C26" s="11"/>
      <c r="D26" s="11"/>
      <c r="E26" s="11"/>
    </row>
  </sheetData>
  <pageMargins left="0.7" right="0.7" top="0.78740157499999996" bottom="0.78740157499999996" header="0.3" footer="0.3"/>
  <pageSetup paperSize="9" scale="63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2F02266BEDC44D995AD1A4DCD306BC" ma:contentTypeVersion="15" ma:contentTypeDescription="Vytvoří nový dokument" ma:contentTypeScope="" ma:versionID="e9755b82c1d4e240272790345415c029">
  <xsd:schema xmlns:xsd="http://www.w3.org/2001/XMLSchema" xmlns:xs="http://www.w3.org/2001/XMLSchema" xmlns:p="http://schemas.microsoft.com/office/2006/metadata/properties" xmlns:ns2="2b870d30-e543-4857-8181-1e439428867c" xmlns:ns3="ebf73d20-a26e-4321-b5dc-75ca7bbfa1fe" targetNamespace="http://schemas.microsoft.com/office/2006/metadata/properties" ma:root="true" ma:fieldsID="9fe8e780ffc410d603eefb0b9106d44c" ns2:_="" ns3:_="">
    <xsd:import namespace="2b870d30-e543-4857-8181-1e439428867c"/>
    <xsd:import namespace="ebf73d20-a26e-4321-b5dc-75ca7bbfa1f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70d30-e543-4857-8181-1e4394288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b654b4cd-2104-4107-9f38-d10f8718bf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73d20-a26e-4321-b5dc-75ca7bbfa1f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a11adf6-e173-4b7a-8b29-45bae0333ed4}" ma:internalName="TaxCatchAll" ma:showField="CatchAllData" ma:web="ebf73d20-a26e-4321-b5dc-75ca7bbfa1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f73d20-a26e-4321-b5dc-75ca7bbfa1fe" xsi:nil="true"/>
    <lcf76f155ced4ddcb4097134ff3c332f xmlns="2b870d30-e543-4857-8181-1e4394288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2AA5C7-56E9-4A5C-9D3B-9AA92768A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1D1CF3-1467-4ECD-84A9-50CA68F99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70d30-e543-4857-8181-1e439428867c"/>
    <ds:schemaRef ds:uri="ebf73d20-a26e-4321-b5dc-75ca7bbfa1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B9C95C-0FBF-4A03-8C0C-4B81CB4E218D}">
  <ds:schemaRefs>
    <ds:schemaRef ds:uri="http://purl.org/dc/elements/1.1/"/>
    <ds:schemaRef ds:uri="http://www.w3.org/XML/1998/namespace"/>
    <ds:schemaRef ds:uri="http://schemas.microsoft.com/office/2006/documentManagement/types"/>
    <ds:schemaRef ds:uri="ebf73d20-a26e-4321-b5dc-75ca7bbfa1fe"/>
    <ds:schemaRef ds:uri="2b870d30-e543-4857-8181-1e439428867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Shrnutí + financování 2025</vt:lpstr>
      <vt:lpstr>Příjmy 2025</vt:lpstr>
      <vt:lpstr>Výdaje 2025</vt:lpstr>
      <vt:lpstr>Úvěry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volfova</dc:creator>
  <cp:keywords/>
  <dc:description/>
  <cp:lastModifiedBy>Jitka Volfová</cp:lastModifiedBy>
  <cp:revision/>
  <cp:lastPrinted>2025-03-31T12:29:17Z</cp:lastPrinted>
  <dcterms:created xsi:type="dcterms:W3CDTF">2010-12-16T10:56:21Z</dcterms:created>
  <dcterms:modified xsi:type="dcterms:W3CDTF">2025-05-14T15:17:52Z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0x010100FE2F02266BEDC44D995AD1A4DCD306BC</vt:lpwstr>
  </property>
  <property fmtid="{D5CDD505-2E9C-101B-9397-08002B2CF9AE}" pid="3" name="MediaServiceImageTags">
    <vt:lpwstr/>
  </property>
</Properties>
</file>