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ceskakamenice-my.sharepoint.com/personal/j_volfova_ceska-kamenice_cz/Documents/Dokumenty/ROZPOČET/Rozpočet 2025/ROZPOČTY K vyvěšení/"/>
    </mc:Choice>
  </mc:AlternateContent>
  <xr:revisionPtr revIDLastSave="5" documentId="8_{4E0582C0-D99D-4AF4-AB1A-CDBD7EB82278}" xr6:coauthVersionLast="47" xr6:coauthVersionMax="47" xr10:uidLastSave="{5BB0AE9B-8E25-47A7-938C-2CFF1BCD1356}"/>
  <bookViews>
    <workbookView xWindow="-108" yWindow="-108" windowWidth="23256" windowHeight="12456" tabRatio="446" firstSheet="1" activeTab="2" xr2:uid="{00000000-000D-0000-FFFF-FFFF00000000}"/>
  </bookViews>
  <sheets>
    <sheet name="Shrnutí + financování 2025" sheetId="5" r:id="rId1"/>
    <sheet name="Příjmy 2025" sheetId="4" r:id="rId2"/>
    <sheet name="Výdaje 2025" sheetId="1" r:id="rId3"/>
    <sheet name="Úvěry + DPH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2" i="1" l="1"/>
  <c r="I121" i="1"/>
  <c r="I120" i="1"/>
  <c r="I119" i="1"/>
  <c r="I118" i="1"/>
  <c r="I117" i="1"/>
  <c r="I115" i="1"/>
  <c r="I114" i="1"/>
  <c r="I113" i="1"/>
  <c r="I112" i="1"/>
  <c r="I111" i="1"/>
  <c r="I110" i="1"/>
  <c r="I109" i="1"/>
  <c r="I108" i="1"/>
  <c r="I107" i="1"/>
  <c r="I106" i="1"/>
  <c r="I105" i="1"/>
  <c r="I103" i="1"/>
  <c r="I102" i="1"/>
  <c r="I100" i="1"/>
  <c r="I99" i="1"/>
  <c r="I98" i="1"/>
  <c r="I97" i="1"/>
  <c r="I96" i="1"/>
  <c r="I95" i="1"/>
  <c r="I94" i="1"/>
  <c r="I93" i="1"/>
  <c r="I92" i="1"/>
  <c r="I89" i="1"/>
  <c r="I88" i="1"/>
  <c r="I87" i="1"/>
  <c r="I85" i="1"/>
  <c r="I84" i="1"/>
  <c r="I83" i="1"/>
  <c r="I82" i="1"/>
  <c r="I80" i="1"/>
  <c r="I79" i="1"/>
  <c r="I78" i="1"/>
  <c r="I77" i="1"/>
  <c r="I76" i="1"/>
  <c r="I75" i="1"/>
  <c r="I74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49" i="1"/>
  <c r="I48" i="1"/>
  <c r="I47" i="1"/>
  <c r="I46" i="1"/>
  <c r="I45" i="1"/>
  <c r="I44" i="1"/>
  <c r="I43" i="1"/>
  <c r="I42" i="1"/>
  <c r="I41" i="1"/>
  <c r="I39" i="1"/>
  <c r="I176" i="1"/>
  <c r="H177" i="1"/>
  <c r="I13" i="1"/>
  <c r="I15" i="1"/>
  <c r="I16" i="1"/>
  <c r="I17" i="1"/>
  <c r="I18" i="1"/>
  <c r="I19" i="1"/>
  <c r="I20" i="1"/>
  <c r="I23" i="1"/>
  <c r="I25" i="1"/>
  <c r="I26" i="1"/>
  <c r="I27" i="1"/>
  <c r="I28" i="1"/>
  <c r="I29" i="1"/>
  <c r="I30" i="1"/>
  <c r="I31" i="1"/>
  <c r="I32" i="1"/>
  <c r="I34" i="1"/>
  <c r="I35" i="1"/>
  <c r="I149" i="1" l="1"/>
  <c r="I150" i="1"/>
  <c r="I151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48" i="1"/>
  <c r="I137" i="1"/>
  <c r="I138" i="1"/>
  <c r="I139" i="1"/>
  <c r="I140" i="1"/>
  <c r="I141" i="1"/>
  <c r="I142" i="1"/>
  <c r="I143" i="1"/>
  <c r="I144" i="1"/>
  <c r="I136" i="1"/>
  <c r="I127" i="1"/>
  <c r="I128" i="1"/>
  <c r="I129" i="1"/>
  <c r="I131" i="1"/>
  <c r="I132" i="1"/>
  <c r="I126" i="1"/>
  <c r="I11" i="1"/>
  <c r="I6" i="1"/>
  <c r="I7" i="1"/>
  <c r="H103" i="4"/>
  <c r="I102" i="4"/>
  <c r="I75" i="4"/>
  <c r="I76" i="4"/>
  <c r="I77" i="4"/>
  <c r="I78" i="4"/>
  <c r="I79" i="4"/>
  <c r="I81" i="4"/>
  <c r="I82" i="4"/>
  <c r="I83" i="4"/>
  <c r="I85" i="4"/>
  <c r="I92" i="4"/>
  <c r="I96" i="4"/>
  <c r="I74" i="4"/>
  <c r="I23" i="4"/>
  <c r="I24" i="4"/>
  <c r="I25" i="4"/>
  <c r="I26" i="4"/>
  <c r="I27" i="4"/>
  <c r="I28" i="4"/>
  <c r="I29" i="4"/>
  <c r="I32" i="4"/>
  <c r="I33" i="4"/>
  <c r="I34" i="4"/>
  <c r="I35" i="4"/>
  <c r="I36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6" i="4"/>
  <c r="I58" i="4"/>
  <c r="I59" i="4"/>
  <c r="I60" i="4"/>
  <c r="I61" i="4"/>
  <c r="I62" i="4"/>
  <c r="I64" i="4"/>
  <c r="I65" i="4"/>
  <c r="I22" i="4"/>
  <c r="I7" i="4"/>
  <c r="I8" i="4"/>
  <c r="I9" i="4"/>
  <c r="I10" i="4"/>
  <c r="I11" i="4"/>
  <c r="I12" i="4"/>
  <c r="I13" i="4"/>
  <c r="I14" i="4"/>
  <c r="I15" i="4"/>
  <c r="I16" i="4"/>
  <c r="I17" i="4"/>
  <c r="I18" i="4"/>
  <c r="I6" i="4"/>
  <c r="I70" i="4"/>
  <c r="H123" i="1"/>
  <c r="H36" i="1" l="1"/>
  <c r="H133" i="1"/>
  <c r="H145" i="1"/>
  <c r="H97" i="4"/>
  <c r="H71" i="4"/>
  <c r="D27" i="5"/>
  <c r="C36" i="5"/>
  <c r="H67" i="4"/>
  <c r="H19" i="4" l="1"/>
  <c r="H8" i="1"/>
  <c r="H99" i="4" l="1"/>
  <c r="D5" i="5" s="1"/>
  <c r="G103" i="4"/>
  <c r="F36" i="1"/>
  <c r="I36" i="1" s="1"/>
  <c r="F97" i="4"/>
  <c r="I97" i="4" s="1"/>
  <c r="G67" i="4"/>
  <c r="B26" i="7"/>
  <c r="C26" i="7"/>
  <c r="D26" i="7"/>
  <c r="I20" i="7"/>
  <c r="G123" i="1"/>
  <c r="G8" i="1"/>
  <c r="G36" i="1"/>
  <c r="G133" i="1"/>
  <c r="G145" i="1"/>
  <c r="G171" i="1"/>
  <c r="G97" i="4"/>
  <c r="H105" i="4" l="1"/>
  <c r="C27" i="5"/>
  <c r="F103" i="4"/>
  <c r="I103" i="4" s="1"/>
  <c r="G177" i="1"/>
  <c r="F177" i="1"/>
  <c r="I177" i="1" s="1"/>
  <c r="F171" i="1"/>
  <c r="F145" i="1"/>
  <c r="I145" i="1" s="1"/>
  <c r="F133" i="1"/>
  <c r="I133" i="1" s="1"/>
  <c r="F123" i="1"/>
  <c r="I123" i="1" s="1"/>
  <c r="F8" i="1"/>
  <c r="I8" i="1" s="1"/>
  <c r="G71" i="4"/>
  <c r="F71" i="4"/>
  <c r="I71" i="4" s="1"/>
  <c r="F67" i="4"/>
  <c r="I67" i="4" s="1"/>
  <c r="G19" i="4"/>
  <c r="F19" i="4"/>
  <c r="I19" i="4" s="1"/>
  <c r="E103" i="4"/>
  <c r="E97" i="4"/>
  <c r="G173" i="1" l="1"/>
  <c r="G180" i="1" s="1"/>
  <c r="F173" i="1"/>
  <c r="G99" i="4"/>
  <c r="F99" i="4"/>
  <c r="E133" i="1"/>
  <c r="G105" i="4" l="1"/>
  <c r="C5" i="5"/>
  <c r="F105" i="4"/>
  <c r="I105" i="4" s="1"/>
  <c r="I99" i="4"/>
  <c r="B5" i="5"/>
  <c r="F180" i="1"/>
  <c r="B6" i="5"/>
  <c r="C6" i="5"/>
  <c r="E177" i="1"/>
  <c r="E19" i="4" l="1"/>
  <c r="E67" i="4"/>
  <c r="E71" i="4"/>
  <c r="E145" i="1"/>
  <c r="E123" i="1"/>
  <c r="E36" i="1"/>
  <c r="E8" i="1"/>
  <c r="E99" i="4" l="1"/>
  <c r="E105" i="4" s="1"/>
  <c r="B27" i="5" l="1"/>
  <c r="C7" i="5" l="1"/>
  <c r="B7" i="5" l="1"/>
  <c r="E171" i="1" l="1"/>
  <c r="E173" i="1" l="1"/>
  <c r="E180" i="1" l="1"/>
  <c r="H171" i="1"/>
  <c r="H173" i="1" l="1"/>
  <c r="H180" i="1" s="1"/>
  <c r="I180" i="1" s="1"/>
  <c r="I171" i="1"/>
  <c r="D6" i="5" l="1"/>
  <c r="D7" i="5" s="1"/>
  <c r="D29" i="5" s="1"/>
  <c r="I1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tc={3FADB900-3E80-4311-B0BB-89318AF1D4F2}</author>
  </authors>
  <commentList>
    <comment ref="E10" authorId="0" shapeId="0" xr:uid="{3FADB900-3E80-4311-B0BB-89318AF1D4F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Upřesní J. Volfová</t>
      </text>
    </comment>
  </commentList>
</comments>
</file>

<file path=xl/sharedStrings.xml><?xml version="1.0" encoding="utf-8"?>
<sst xmlns="http://schemas.openxmlformats.org/spreadsheetml/2006/main" count="402" uniqueCount="333">
  <si>
    <t>SHRNUTÍ 2025</t>
  </si>
  <si>
    <t>RU</t>
  </si>
  <si>
    <t>čerpání</t>
  </si>
  <si>
    <t>návrh</t>
  </si>
  <si>
    <t>celkové příjmy</t>
  </si>
  <si>
    <t>celkové výdaje</t>
  </si>
  <si>
    <t>rozdíl</t>
  </si>
  <si>
    <t>financování</t>
  </si>
  <si>
    <t xml:space="preserve">HV – ZBÚ </t>
  </si>
  <si>
    <t>HV – SF</t>
  </si>
  <si>
    <t>Čerpání úvěru ČSOB – vodovod Líska</t>
  </si>
  <si>
    <t>Mimořádná splátka úvěru ČSOB – vodovod Líska</t>
  </si>
  <si>
    <t>Čerpání úvěru ČSOB – energetické úspory CDM</t>
  </si>
  <si>
    <t>Mimořádná splátka úvěru ČSOB – energetické úspory CDM</t>
  </si>
  <si>
    <t>Čerpání úvěru ČSOB – chodník Žižkova a rekonstrukce NZDM</t>
  </si>
  <si>
    <t>Pravidelná splátka úvěru ČSOB – chodník Žižkova a rekonstrukce NZDM</t>
  </si>
  <si>
    <t>4x458400 a 4x150000</t>
  </si>
  <si>
    <t>Mimořádná splátka úvěru ČSOB – chodník Žižkova a rekonstrukce NZDM</t>
  </si>
  <si>
    <t>Pravidelná splátka úvěru UniCredit – IROP</t>
  </si>
  <si>
    <t>Pravidelná splátka úvěru ČSOB – bytové domy Lidická</t>
  </si>
  <si>
    <t>Pravidelná splátka úvěru ČS – komunitní centrum</t>
  </si>
  <si>
    <t>Pravidelná splátka úvěru ČS – plošina</t>
  </si>
  <si>
    <t>Pravidelná splátka úvěru UniCredit – Skalka</t>
  </si>
  <si>
    <t>Pravidelná splátka úvěru ČSOB – přesun tepelného zdroje DK</t>
  </si>
  <si>
    <t>Operace z pen.účtů organizace nemající charakter příjmů a výdajů</t>
  </si>
  <si>
    <t>Kontokorentní úvěr (splátka čerpání z roku 2024)</t>
  </si>
  <si>
    <t>,</t>
  </si>
  <si>
    <t>celkem</t>
  </si>
  <si>
    <t>Dotace na PD cyklostezka Kunratice Studený</t>
  </si>
  <si>
    <t>Dotace dron pro SDH</t>
  </si>
  <si>
    <t>Dotace na APK</t>
  </si>
  <si>
    <t>Dotace na Terénní pracovníky</t>
  </si>
  <si>
    <t>PŘÍJMY 2024</t>
  </si>
  <si>
    <t>účet</t>
  </si>
  <si>
    <t>org</t>
  </si>
  <si>
    <t>§</t>
  </si>
  <si>
    <t>pol</t>
  </si>
  <si>
    <t>RS</t>
  </si>
  <si>
    <t>Skutečnost</t>
  </si>
  <si>
    <t xml:space="preserve">Návrh rozpočtu </t>
  </si>
  <si>
    <t>2025</t>
  </si>
  <si>
    <t>1 - 10 2024</t>
  </si>
  <si>
    <t>1 – DAŇOVÉ PŘÍJMY</t>
  </si>
  <si>
    <t>SD</t>
  </si>
  <si>
    <t>Daň z příjmů FO placená plátci</t>
  </si>
  <si>
    <t>Daň z příjmů FO placená poplatníky</t>
  </si>
  <si>
    <t>Daň z příjmů FO vybíraná srážkou</t>
  </si>
  <si>
    <t>Daň z příjmu právnických osob</t>
  </si>
  <si>
    <t>Daň z příjmu právnických osob za obce</t>
  </si>
  <si>
    <t>DPH</t>
  </si>
  <si>
    <t>Poplatek ze psů</t>
  </si>
  <si>
    <t>Popl. za provoz systému – komunální odpad</t>
  </si>
  <si>
    <t>Poplatek z pobytu</t>
  </si>
  <si>
    <t xml:space="preserve">Popl. za užívání veř. prostranství </t>
  </si>
  <si>
    <t>Správní poplatky</t>
  </si>
  <si>
    <t>Daň z hazardních her</t>
  </si>
  <si>
    <t>Daň z nemovitých věcí</t>
  </si>
  <si>
    <t>2 – NEDAŇOVÉ PŘÍJMY</t>
  </si>
  <si>
    <t>Plakátování, reklama</t>
  </si>
  <si>
    <t>Univerzita třetího věku</t>
  </si>
  <si>
    <t xml:space="preserve">Českokamenické noviny     </t>
  </si>
  <si>
    <t>KaCR – poskytování služeb vč. vstupného (mimo festival)</t>
  </si>
  <si>
    <t>KaCR – příjmy Festival 2024 (mimo darů)</t>
  </si>
  <si>
    <t>Vstupné kostel, kaple</t>
  </si>
  <si>
    <t>Knihovna</t>
  </si>
  <si>
    <t>Koupaliště</t>
  </si>
  <si>
    <t>Sportovní hala - zálohy, energie, co platí Palmer</t>
  </si>
  <si>
    <t>Koupaliště - Stellplatz</t>
  </si>
  <si>
    <t>Bytové hospodářství – zálohy a služby</t>
  </si>
  <si>
    <t>Nebyty – zálohy a služby</t>
  </si>
  <si>
    <t>Hroby</t>
  </si>
  <si>
    <t>Příjmy za parkování</t>
  </si>
  <si>
    <t>Vratné kelímky</t>
  </si>
  <si>
    <t>Platby za odpad podnikatelé</t>
  </si>
  <si>
    <t>Příjmy - sběrný dvůr</t>
  </si>
  <si>
    <t>KaCR – prodej zboží</t>
  </si>
  <si>
    <t>Věcná břemena</t>
  </si>
  <si>
    <t>Pronájem – pozemky</t>
  </si>
  <si>
    <t>Evangelický kostel</t>
  </si>
  <si>
    <t>Pronájem – sportovní hala</t>
  </si>
  <si>
    <t>Pronájem – hřiště za školou</t>
  </si>
  <si>
    <t>Pronájem – byty</t>
  </si>
  <si>
    <t>Pronájem – nebyty</t>
  </si>
  <si>
    <t>Pronájem – DSPSP</t>
  </si>
  <si>
    <t>Pokuty – SÚ</t>
  </si>
  <si>
    <t>Bytové hospodářství – poplatky z prodlení</t>
  </si>
  <si>
    <t>x</t>
  </si>
  <si>
    <t>Nebytové hospodářství – poplatky z prodlení</t>
  </si>
  <si>
    <t xml:space="preserve">Pokuty – policie </t>
  </si>
  <si>
    <t>Pokuty – přestupky</t>
  </si>
  <si>
    <t>KaCR – dary na Festival 2024</t>
  </si>
  <si>
    <t>Dar WIS Energo</t>
  </si>
  <si>
    <t>Pojistné plnění</t>
  </si>
  <si>
    <t>SÚ - náklady řízení</t>
  </si>
  <si>
    <t>Zájezd společenská komise (příjem)</t>
  </si>
  <si>
    <t>Platby za separovaný odpad</t>
  </si>
  <si>
    <t>Náklady řízení</t>
  </si>
  <si>
    <t>Příjem za projekt Rabštejn 2024</t>
  </si>
  <si>
    <t>Splátky půjčky kotlíkové dotace</t>
  </si>
  <si>
    <t>Splátka FNV Hriadelovi</t>
  </si>
  <si>
    <t>Splátka půjčky Správa lesů</t>
  </si>
  <si>
    <t>3 – KAPITÁLOVÉ PŘÍJMY</t>
  </si>
  <si>
    <t>Prodej – pozemky</t>
  </si>
  <si>
    <t>4 – DOTACE</t>
  </si>
  <si>
    <t>Dotace na výkon státní správy (odhad)</t>
  </si>
  <si>
    <t>Dotace Pakt pro Českou Kamenici ze SFŽP</t>
  </si>
  <si>
    <t>Dotace na výkon soc. práce z MPSV</t>
  </si>
  <si>
    <t>Dotace OPZ+ Terénní programy</t>
  </si>
  <si>
    <t>Dotace OPZ+ AP</t>
  </si>
  <si>
    <t>Dotace ÚP na IPM a VPP</t>
  </si>
  <si>
    <t>Dotace MK na MPZ</t>
  </si>
  <si>
    <t>Příspěvky od obcí – přestupky, MěP</t>
  </si>
  <si>
    <t>Příspěvky od obcí – SDH</t>
  </si>
  <si>
    <t>Dotace SFDI na cyklostezku</t>
  </si>
  <si>
    <t>Dotace NPŽP na vodovod Líska</t>
  </si>
  <si>
    <t>Dotace ModFond na energetické úspory v CDM</t>
  </si>
  <si>
    <t>Příspěvky K. Šenova na výstavbu cyklostezky do K. Šenova</t>
  </si>
  <si>
    <t>Dotace IROP na rekonstrukci NZDM</t>
  </si>
  <si>
    <t>Dotace IROP na chodník Žižkova</t>
  </si>
  <si>
    <t>Dotace na EPS v DSPS</t>
  </si>
  <si>
    <t>Příjmy po konsolidaci</t>
  </si>
  <si>
    <t>KONSOLIDACE – částečná</t>
  </si>
  <si>
    <t>Převod z rozpočtu do SF (příděl)</t>
  </si>
  <si>
    <t>Příjmy celkem:</t>
  </si>
  <si>
    <t>VÝDAJE 2024</t>
  </si>
  <si>
    <t>%</t>
  </si>
  <si>
    <t>1 – ZEMĚDĚLSTVÍ</t>
  </si>
  <si>
    <t>Zvláštní veterinární péče</t>
  </si>
  <si>
    <t>Členský poplatek SVOL</t>
  </si>
  <si>
    <t>2 – PRŮMYSL A OST. HOSPODÁŘSTVÍ</t>
  </si>
  <si>
    <t>Propagace města</t>
  </si>
  <si>
    <t>Stavební úřad – posudky, prováděcí dokumentace</t>
  </si>
  <si>
    <t>PD rekonstrukce Dvořákova</t>
  </si>
  <si>
    <t>*</t>
  </si>
  <si>
    <t>Komunikace – dopravní značení</t>
  </si>
  <si>
    <t>Osadní výbor Kerhartice vč. převodu z loňska</t>
  </si>
  <si>
    <t>Rekonstrukce prostorů kolem KD</t>
  </si>
  <si>
    <t>Křižovatka u uhelných skladů (SO 01)</t>
  </si>
  <si>
    <t>Komunikace k RD Uhelná</t>
  </si>
  <si>
    <t>PD vybudování zálivů a míst pro přecházení a chodníků</t>
  </si>
  <si>
    <t>Nájmy různé</t>
  </si>
  <si>
    <t>Lávka U koček</t>
  </si>
  <si>
    <t>Výstavba chodník Děčínská II .etepa</t>
  </si>
  <si>
    <t>Rekonstrukce a výstavba chodníku ul. Žižkova</t>
  </si>
  <si>
    <t>Výstavba cyklostezky do Kamenického Šenova</t>
  </si>
  <si>
    <t>Vybudování chodníku Lipová u Jak. nám. (SO 04)</t>
  </si>
  <si>
    <t>IČ cesta na Zámecký vrch</t>
  </si>
  <si>
    <t>Parkoviště Pražská</t>
  </si>
  <si>
    <t>Chodník Dulelských hrdinů</t>
  </si>
  <si>
    <t>Akvadukt Horní Kamenice</t>
  </si>
  <si>
    <t>PD soustava domácích čističek</t>
  </si>
  <si>
    <t>3 – SLUŽBY PRO OBYVATELSTVO</t>
  </si>
  <si>
    <t>Provozní příspěvek MŠ Palackého</t>
  </si>
  <si>
    <t>PD na revitalizaci zahrady MŠ Palackého</t>
  </si>
  <si>
    <t>Provozní příspěvek MŠ Komenského</t>
  </si>
  <si>
    <t>Provozní příspěvek ZŠ TGM a gymnázium</t>
  </si>
  <si>
    <t>Úroky úvěr IROP</t>
  </si>
  <si>
    <t xml:space="preserve">Provozní příspěvek ZUŠ </t>
  </si>
  <si>
    <t>Investiční příspěvek ZUŠ – stěhování knihovny</t>
  </si>
  <si>
    <t>PD Energetické úspory ZUŠ</t>
  </si>
  <si>
    <t>Provozní příspěvek – ZŠ TGM a gymnázium na kino</t>
  </si>
  <si>
    <t>Evangelický kostel (drobné opravy a rekonstrukce)</t>
  </si>
  <si>
    <t xml:space="preserve">Místní rozhlas </t>
  </si>
  <si>
    <t>Českokamenické noviny</t>
  </si>
  <si>
    <t>20240018</t>
  </si>
  <si>
    <t>Rekonstrukce knihovny (vč. bezbariérového vstupu a baru)</t>
  </si>
  <si>
    <t>KaCR kulturní akce</t>
  </si>
  <si>
    <t>Smlouva o spolupráci s církví - dar</t>
  </si>
  <si>
    <t>Smlouva o spolupráci s církví - plnění u města</t>
  </si>
  <si>
    <t>KAMEN!CE fest</t>
  </si>
  <si>
    <t>Mariánská pouť</t>
  </si>
  <si>
    <t>Velikonoční jarmark 2025</t>
  </si>
  <si>
    <t>Dýňobraní 2025</t>
  </si>
  <si>
    <t>Městský ples 2025</t>
  </si>
  <si>
    <t>Dveře podzimu 2025</t>
  </si>
  <si>
    <t>Společenská komise</t>
  </si>
  <si>
    <t>Podpora činnosti klubů seniorů</t>
  </si>
  <si>
    <t>Kulturní a společenské granty</t>
  </si>
  <si>
    <t>Přímá dotace – Fest Broukovec</t>
  </si>
  <si>
    <t>Hřiště za školou</t>
  </si>
  <si>
    <t>Sportovní hala</t>
  </si>
  <si>
    <t>Fotbalové hřiště (ve výši elektrické energie, bez ostatního provozu)</t>
  </si>
  <si>
    <t>Fotovoltaika fotbalové hřiště</t>
  </si>
  <si>
    <t>PD rekonstrukce fotbalového areálu</t>
  </si>
  <si>
    <t>Dotace na sport</t>
  </si>
  <si>
    <t>Přímá sportovní dotace – Peklo Severu</t>
  </si>
  <si>
    <t>Provozní příspěvek CDM</t>
  </si>
  <si>
    <t>Úroky Energetické opatření CDM</t>
  </si>
  <si>
    <t>Bytové hospodářství (výdaje ze záloh + běžná údržba)</t>
  </si>
  <si>
    <t>Rekonstrukce bytových jader (Žižkova 553, Pražská 656)</t>
  </si>
  <si>
    <t>Udržovací práce Pivovarská 8 (uvazali jsme se k tomu s přijetím dotace)</t>
  </si>
  <si>
    <t>Udržovací práce Dvořákova (Hvězda) nutné min.</t>
  </si>
  <si>
    <t>Nákup objektu Hvězda</t>
  </si>
  <si>
    <t>Fotovoltaika Lidická 197</t>
  </si>
  <si>
    <t>Úroky úvěr Skalka</t>
  </si>
  <si>
    <t>Úroky úvěr Lidická</t>
  </si>
  <si>
    <t>Nebyty</t>
  </si>
  <si>
    <t xml:space="preserve">Dálková správa kotelen </t>
  </si>
  <si>
    <t>Úroky úvěr komunitní centrum</t>
  </si>
  <si>
    <t>Úroky Přesun tepelného zdroje</t>
  </si>
  <si>
    <t>TZ – veřejné osvětlení (jen elektrická energie)</t>
  </si>
  <si>
    <t>VO Nerudova</t>
  </si>
  <si>
    <t>Revitalizace hřbitova</t>
  </si>
  <si>
    <t>Pohřebné – vypravení sociálních pohřbů</t>
  </si>
  <si>
    <t>Vklad do Českokamenické majetkové s.r.o.</t>
  </si>
  <si>
    <t>Půjčka Českokamenické majetkové s.r.o.</t>
  </si>
  <si>
    <t xml:space="preserve">Městský architekt </t>
  </si>
  <si>
    <t>Odvod podílu z parkovacích automatů</t>
  </si>
  <si>
    <t>Provozní příspěvek Městské služby Česká Kamenice</t>
  </si>
  <si>
    <t>Investiční příspěvek pro Městské služby</t>
  </si>
  <si>
    <t>VPP - mzdy+pracovní oděvy</t>
  </si>
  <si>
    <t>Úroky za plošinu</t>
  </si>
  <si>
    <t>Geometrické plány + zastavující studie + oceňování posudků + pasporty revize katastru</t>
  </si>
  <si>
    <t>Monitoring ovzduší</t>
  </si>
  <si>
    <t>Svoz odpadu</t>
  </si>
  <si>
    <t>Veřejná zeleň – ORIŽP</t>
  </si>
  <si>
    <t>4 – SOCIÁLNÍ VĚCI</t>
  </si>
  <si>
    <t>Městský fond pomoci</t>
  </si>
  <si>
    <t>Provozní příspěvek pro DSPS</t>
  </si>
  <si>
    <t>Rekonstrukce NZDM</t>
  </si>
  <si>
    <t>Terénní pracovníci, dotace - projekt OPZ+</t>
  </si>
  <si>
    <t>Terénní pracovníci, spoluúčast na projektu OPZ+</t>
  </si>
  <si>
    <t>5 – OBRANA, BEZPEČNOST</t>
  </si>
  <si>
    <t>Rezerva k zajištění přípravy na kriz. opatření</t>
  </si>
  <si>
    <t>Městská policie</t>
  </si>
  <si>
    <t>Asistenti prevence kriminality, projekt OPZ+</t>
  </si>
  <si>
    <t>2301810</t>
  </si>
  <si>
    <t>Asistenti prevence kriminality, spoluúčast na projektu OPZ+</t>
  </si>
  <si>
    <t>Provoz kamerového systému</t>
  </si>
  <si>
    <t>20240026</t>
  </si>
  <si>
    <t>PD Nástavba nad garážemi</t>
  </si>
  <si>
    <t>Hasiči</t>
  </si>
  <si>
    <t>6 – VŠEOBECNÁ A VEŘEJNÁ SPRÁVA</t>
  </si>
  <si>
    <t xml:space="preserve">Zastupitelstvo obce </t>
  </si>
  <si>
    <t>Elektronická úřední deska</t>
  </si>
  <si>
    <t xml:space="preserve">Rekonstrukce IV. NP úřadu </t>
  </si>
  <si>
    <t>Dohody o provedení práce</t>
  </si>
  <si>
    <t>Použití sociálního fondu</t>
  </si>
  <si>
    <t>Příspěvek města Euroregionu Labe</t>
  </si>
  <si>
    <t>Služby peněžním ústavům</t>
  </si>
  <si>
    <t>Pojištění majetku</t>
  </si>
  <si>
    <t>Daň z příjmů obce</t>
  </si>
  <si>
    <t>Vratky dotací</t>
  </si>
  <si>
    <t>Osadní výbory (P. Důl, Líska, K. N. Víska, Filipov)</t>
  </si>
  <si>
    <t>Poplatky za věcná břemena</t>
  </si>
  <si>
    <t>Spoluúčast při pojistných událostech, poplatky</t>
  </si>
  <si>
    <t>Členské příspěvky</t>
  </si>
  <si>
    <t>Cena města</t>
  </si>
  <si>
    <t>Příspěvky na fasádu</t>
  </si>
  <si>
    <t>522x</t>
  </si>
  <si>
    <t>Dotace spolkům apod.</t>
  </si>
  <si>
    <t>Cizí platby, poplatek za zápis s.r.o., ostatní výdaje</t>
  </si>
  <si>
    <t>Výdaje po konsolidaci:</t>
  </si>
  <si>
    <t>Převod z rozpočtu do SF</t>
  </si>
  <si>
    <t>Výdaje celkem:</t>
  </si>
  <si>
    <t>Přehled úvěrů k 31.10.2024</t>
  </si>
  <si>
    <t>k datu 31.10.2024</t>
  </si>
  <si>
    <t>Účel</t>
  </si>
  <si>
    <t>Výše úvěru</t>
  </si>
  <si>
    <t>Zůstatek k 31.10.2024</t>
  </si>
  <si>
    <t>Měsíční splátka</t>
  </si>
  <si>
    <t>úročení</t>
  </si>
  <si>
    <t xml:space="preserve">fixace do </t>
  </si>
  <si>
    <t>Splátky do</t>
  </si>
  <si>
    <t>Za rok 2024</t>
  </si>
  <si>
    <t>Za 2025</t>
  </si>
  <si>
    <t>Bytové domy Lidická (ČSOB)</t>
  </si>
  <si>
    <t>1,98</t>
  </si>
  <si>
    <t>Projekty IROP (UniCredit)</t>
  </si>
  <si>
    <t>4510252</t>
  </si>
  <si>
    <t>1,33</t>
  </si>
  <si>
    <t>Komunitní centrum (Česká spořitelna)</t>
  </si>
  <si>
    <t>4510250</t>
  </si>
  <si>
    <t>5,99</t>
  </si>
  <si>
    <t>Montážní plošina (Česká spořitelna)</t>
  </si>
  <si>
    <t>4510254</t>
  </si>
  <si>
    <t>0,70 + 1Mpribor</t>
  </si>
  <si>
    <t>Obytná zóna Skalka (UniCredit)</t>
  </si>
  <si>
    <t>4510253</t>
  </si>
  <si>
    <t>1,29</t>
  </si>
  <si>
    <t>Přesun tepelného zdroje (ČSOB)</t>
  </si>
  <si>
    <t>4,78</t>
  </si>
  <si>
    <t>první splátka ve výši 57 374,02 dne 29.11.2024</t>
  </si>
  <si>
    <t>4x458400 a 4x 150000</t>
  </si>
  <si>
    <t>Chodník Žižkova a Nízkopráh (ČSOB)</t>
  </si>
  <si>
    <t>první splátka ve výši 458 400,- dne 30.5.2025</t>
  </si>
  <si>
    <t>Vodovod Líska (ČSOB)</t>
  </si>
  <si>
    <t>první splátka 1.1.2027</t>
  </si>
  <si>
    <t>Energetická opatření CDM (ČSOB)</t>
  </si>
  <si>
    <t>Splátky v následujících letech</t>
  </si>
  <si>
    <t>Chodník Žižkova a Nízkopráh ČSOB)</t>
  </si>
  <si>
    <t>Přímá sportovní dotace – Peklo Severu ROAD</t>
  </si>
  <si>
    <t>Zálohy za fotbalové hřiště</t>
  </si>
  <si>
    <t>Protipovodňová opatření  hlásný a varovný systém</t>
  </si>
  <si>
    <t>Návrh vs. RU</t>
  </si>
  <si>
    <t>Regulace reklamy – příspěvky podnikatelům</t>
  </si>
  <si>
    <t>MPZ – spoluúčast města</t>
  </si>
  <si>
    <t>Investiční příspěvek DSPS – střecha + vratka nájmu</t>
  </si>
  <si>
    <t>Vylepšení kamerového systému</t>
  </si>
  <si>
    <t>Nákup dronu</t>
  </si>
  <si>
    <t>Workcamp spoluúčast 2025</t>
  </si>
  <si>
    <t>Rezerva (2 % dle požadavku FV jsou cca 3,5 mil. Kč)</t>
  </si>
  <si>
    <t>Místní správa</t>
  </si>
  <si>
    <t>Nákup kolků</t>
  </si>
  <si>
    <t>Energetické úspory Lidická 204</t>
  </si>
  <si>
    <t>Dotace NZÚ na Energetické úspory Lidická 204</t>
  </si>
  <si>
    <t>Napojení RD na sítě – Skalka II</t>
  </si>
  <si>
    <t>Doplatek za I. etapu restaurování Preidlovy hrobky</t>
  </si>
  <si>
    <t>Rekonstrukce úřadu  – sociální zařízení</t>
  </si>
  <si>
    <t>Dotace ModFond na fotovoltaiku Lidická 197</t>
  </si>
  <si>
    <t>Dotace ModFond na fotovoltaiku sportovní hala</t>
  </si>
  <si>
    <t>Dotace ModFond na fotovoltaiku fotbalové hřiště</t>
  </si>
  <si>
    <t>PD rekonstrukce a dostavba kina</t>
  </si>
  <si>
    <t>KaCR (kultura + TIC + knihovna + produkční dům kultury a sportovní hala)</t>
  </si>
  <si>
    <t>Fotovoltaika sportovní hala</t>
  </si>
  <si>
    <t>Energetická opatření CDM</t>
  </si>
  <si>
    <t>Vodní prvek na náměstíčko u orloje</t>
  </si>
  <si>
    <t>Dar Strabag na vodní prvek náměstíčko u orloje</t>
  </si>
  <si>
    <t>Dotace ÚK na parkoviště Pražská</t>
  </si>
  <si>
    <t>Dotace NPO na nízkoemisní automobil pro sociální služby</t>
  </si>
  <si>
    <t>Nízkoemisní automobil pro sociální služby</t>
  </si>
  <si>
    <t>Smlouva o spolupráci s církví (převod z roku 2024 - nevyčerpnaná část)</t>
  </si>
  <si>
    <t>Oprava ferraty dle požadavků hasičů</t>
  </si>
  <si>
    <t>Posilovna v hale a elektronické zámky</t>
  </si>
  <si>
    <t>Příspěvky od obcí – značení cyklostrasy do Benešova nad Ploučnicí</t>
  </si>
  <si>
    <t>Značení cyklotrasy do Benešova nad Ploučnicí</t>
  </si>
  <si>
    <t>Územní plánování změna (spoluúčast k dotaci IROP)</t>
  </si>
  <si>
    <t>Příčka ve sportovní hale</t>
  </si>
  <si>
    <t>Dětské hřiště K.N.Víska</t>
  </si>
  <si>
    <t>PD cyklostezka Kerhartice – ČK – Líska</t>
  </si>
  <si>
    <t>Sběrný dvůr (pouze náklady na likvidaci, energie)</t>
  </si>
  <si>
    <t>Správa hřbitova, příspěvky na pohřebné (80)</t>
  </si>
  <si>
    <t>Vybudování vodovodu na Lísce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</si>
</sst>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48" x14ac:knownFonts="1"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 CE"/>
      <family val="2"/>
      <charset val="238"/>
    </font>
    <font>
      <sz val="10"/>
      <color rgb="FF00B050"/>
      <name val="Arial CE"/>
      <family val="2"/>
      <charset val="238"/>
    </font>
    <font>
      <u/>
      <sz val="10"/>
      <color theme="10"/>
      <name val="Arial CE"/>
      <family val="2"/>
      <charset val="238"/>
    </font>
    <font>
      <sz val="10"/>
      <name val="Arial CE"/>
      <charset val="238"/>
    </font>
    <font>
      <b/>
      <sz val="10"/>
      <name val="Alegreya Sans"/>
    </font>
    <font>
      <b/>
      <sz val="8"/>
      <name val="Alegreya Sans"/>
    </font>
    <font>
      <b/>
      <sz val="9"/>
      <name val="Alegreya Sans"/>
    </font>
    <font>
      <sz val="10"/>
      <name val="Alegreya Sans"/>
    </font>
    <font>
      <sz val="10"/>
      <color indexed="12"/>
      <name val="Alegreya Sans"/>
    </font>
    <font>
      <b/>
      <sz val="10"/>
      <color indexed="57"/>
      <name val="Alegreya Sans"/>
    </font>
    <font>
      <b/>
      <i/>
      <sz val="10"/>
      <color indexed="57"/>
      <name val="Alegreya Sans"/>
    </font>
    <font>
      <b/>
      <sz val="12"/>
      <name val="Alegreya Sans"/>
    </font>
    <font>
      <b/>
      <sz val="10"/>
      <color indexed="10"/>
      <name val="Alegreya Sans"/>
    </font>
    <font>
      <i/>
      <sz val="10"/>
      <name val="Alegreya Sans"/>
    </font>
    <font>
      <b/>
      <i/>
      <sz val="10"/>
      <color indexed="12"/>
      <name val="Alegreya Sans"/>
    </font>
    <font>
      <b/>
      <sz val="10"/>
      <color indexed="12"/>
      <name val="Alegreya Sans"/>
    </font>
    <font>
      <b/>
      <i/>
      <sz val="10"/>
      <color indexed="48"/>
      <name val="Alegreya Sans"/>
    </font>
    <font>
      <b/>
      <i/>
      <u/>
      <sz val="10"/>
      <color indexed="12"/>
      <name val="Alegreya Sans"/>
    </font>
    <font>
      <sz val="10"/>
      <name val="Alegreya"/>
    </font>
    <font>
      <b/>
      <sz val="10"/>
      <color rgb="FFFF0000"/>
      <name val="Alegreya Sans"/>
    </font>
    <font>
      <b/>
      <sz val="11"/>
      <color theme="1"/>
      <name val="Alegreya Sans"/>
    </font>
    <font>
      <b/>
      <i/>
      <sz val="12"/>
      <name val="Arial CE"/>
      <charset val="238"/>
    </font>
    <font>
      <b/>
      <sz val="10"/>
      <color rgb="FFFF0000"/>
      <name val="Arial CE"/>
      <charset val="238"/>
    </font>
    <font>
      <b/>
      <sz val="11"/>
      <color theme="1"/>
      <name val="Alegreya Sans"/>
    </font>
    <font>
      <sz val="10"/>
      <name val="Alegreya"/>
    </font>
    <font>
      <i/>
      <sz val="10"/>
      <name val="Alegreya Sans"/>
    </font>
    <font>
      <sz val="8"/>
      <color rgb="FFFF0000"/>
      <name val="Alegreya Sans"/>
    </font>
    <font>
      <b/>
      <sz val="10"/>
      <color rgb="FF000000"/>
      <name val="Alegreya Sans"/>
    </font>
    <font>
      <sz val="8"/>
      <name val="Alegreya Sans"/>
    </font>
    <font>
      <sz val="7"/>
      <name val="Alegreya Sans"/>
    </font>
    <font>
      <b/>
      <i/>
      <sz val="10"/>
      <name val="Alegreya Sans"/>
    </font>
    <font>
      <b/>
      <u/>
      <sz val="10"/>
      <name val="Alegreya Sans"/>
    </font>
    <font>
      <u/>
      <sz val="10"/>
      <name val="Alegreya Sans"/>
    </font>
    <font>
      <b/>
      <sz val="10"/>
      <color rgb="FF0000FF"/>
      <name val="Alegreya Sans"/>
    </font>
    <font>
      <sz val="4"/>
      <name val="Alegreya Sans"/>
    </font>
    <font>
      <i/>
      <sz val="10"/>
      <name val="Alegreya Sans"/>
      <charset val="238"/>
    </font>
    <font>
      <b/>
      <sz val="10"/>
      <name val="Alegreya Sans"/>
      <charset val="238"/>
    </font>
    <font>
      <sz val="10"/>
      <name val="Alegreya Sans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6BE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2CDDC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uble">
        <color indexed="64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double">
        <color indexed="64"/>
      </right>
      <top style="thin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double">
        <color rgb="FF000000"/>
      </bottom>
      <diagonal/>
    </border>
    <border>
      <left/>
      <right style="medium">
        <color indexed="64"/>
      </right>
      <top style="thin">
        <color indexed="8"/>
      </top>
      <bottom style="double">
        <color rgb="FF000000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rgb="FF000000"/>
      </top>
      <bottom style="double">
        <color indexed="64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thin">
        <color indexed="8"/>
      </top>
      <bottom/>
      <diagonal/>
    </border>
    <border>
      <left style="double">
        <color rgb="FF000000"/>
      </left>
      <right/>
      <top style="thin">
        <color indexed="8"/>
      </top>
      <bottom style="thin">
        <color indexed="8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/>
      <bottom style="thin">
        <color rgb="FF000000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rgb="FF000000"/>
      </top>
      <bottom style="double">
        <color indexed="64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auto="1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rgb="FF000000"/>
      </left>
      <right/>
      <top style="thin">
        <color rgb="FF000000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rgb="FF000000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450">
    <xf numFmtId="0" fontId="0" fillId="0" borderId="0" xfId="0"/>
    <xf numFmtId="0" fontId="1" fillId="0" borderId="0" xfId="0" applyFont="1"/>
    <xf numFmtId="0" fontId="9" fillId="0" borderId="0" xfId="0" applyFont="1" applyAlignment="1">
      <alignment vertical="center"/>
    </xf>
    <xf numFmtId="3" fontId="0" fillId="0" borderId="0" xfId="0" applyNumberFormat="1"/>
    <xf numFmtId="0" fontId="10" fillId="0" borderId="0" xfId="0" applyFont="1"/>
    <xf numFmtId="49" fontId="0" fillId="0" borderId="0" xfId="0" applyNumberFormat="1"/>
    <xf numFmtId="0" fontId="5" fillId="0" borderId="0" xfId="0" applyFont="1"/>
    <xf numFmtId="3" fontId="4" fillId="0" borderId="0" xfId="0" applyNumberFormat="1" applyFont="1"/>
    <xf numFmtId="4" fontId="0" fillId="0" borderId="29" xfId="0" applyNumberFormat="1" applyBorder="1"/>
    <xf numFmtId="49" fontId="0" fillId="0" borderId="30" xfId="0" applyNumberFormat="1" applyBorder="1"/>
    <xf numFmtId="14" fontId="0" fillId="0" borderId="31" xfId="0" applyNumberFormat="1" applyBorder="1"/>
    <xf numFmtId="49" fontId="0" fillId="0" borderId="31" xfId="0" applyNumberFormat="1" applyBorder="1"/>
    <xf numFmtId="4" fontId="0" fillId="0" borderId="31" xfId="0" applyNumberFormat="1" applyBorder="1"/>
    <xf numFmtId="4" fontId="0" fillId="0" borderId="0" xfId="0" applyNumberFormat="1"/>
    <xf numFmtId="3" fontId="13" fillId="0" borderId="0" xfId="0" applyNumberFormat="1" applyFont="1"/>
    <xf numFmtId="14" fontId="0" fillId="0" borderId="31" xfId="0" applyNumberFormat="1" applyBorder="1" applyAlignment="1">
      <alignment horizontal="right"/>
    </xf>
    <xf numFmtId="0" fontId="17" fillId="0" borderId="0" xfId="0" applyFont="1"/>
    <xf numFmtId="0" fontId="5" fillId="0" borderId="8" xfId="0" applyFont="1" applyBorder="1"/>
    <xf numFmtId="0" fontId="1" fillId="8" borderId="20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0" fontId="7" fillId="8" borderId="23" xfId="0" applyFont="1" applyFill="1" applyBorder="1" applyAlignment="1">
      <alignment horizontal="center"/>
    </xf>
    <xf numFmtId="3" fontId="1" fillId="8" borderId="19" xfId="1" applyNumberFormat="1" applyFont="1" applyFill="1" applyBorder="1"/>
    <xf numFmtId="3" fontId="1" fillId="8" borderId="17" xfId="1" applyNumberFormat="1" applyFont="1" applyFill="1" applyBorder="1"/>
    <xf numFmtId="3" fontId="1" fillId="8" borderId="0" xfId="0" applyNumberFormat="1" applyFont="1" applyFill="1"/>
    <xf numFmtId="3" fontId="1" fillId="8" borderId="10" xfId="1" applyNumberFormat="1" applyFont="1" applyFill="1" applyBorder="1"/>
    <xf numFmtId="3" fontId="1" fillId="8" borderId="13" xfId="1" applyNumberFormat="1" applyFont="1" applyFill="1" applyBorder="1"/>
    <xf numFmtId="3" fontId="1" fillId="8" borderId="10" xfId="0" applyNumberFormat="1" applyFont="1" applyFill="1" applyBorder="1"/>
    <xf numFmtId="3" fontId="1" fillId="8" borderId="13" xfId="0" applyNumberFormat="1" applyFont="1" applyFill="1" applyBorder="1"/>
    <xf numFmtId="3" fontId="1" fillId="8" borderId="27" xfId="1" applyNumberFormat="1" applyFont="1" applyFill="1" applyBorder="1"/>
    <xf numFmtId="3" fontId="1" fillId="8" borderId="9" xfId="0" applyNumberFormat="1" applyFont="1" applyFill="1" applyBorder="1"/>
    <xf numFmtId="0" fontId="7" fillId="8" borderId="41" xfId="0" applyFont="1" applyFill="1" applyBorder="1" applyAlignment="1">
      <alignment horizontal="center"/>
    </xf>
    <xf numFmtId="0" fontId="1" fillId="8" borderId="40" xfId="0" applyFont="1" applyFill="1" applyBorder="1" applyAlignment="1">
      <alignment horizontal="center"/>
    </xf>
    <xf numFmtId="0" fontId="28" fillId="0" borderId="0" xfId="0" applyFont="1"/>
    <xf numFmtId="0" fontId="0" fillId="0" borderId="31" xfId="0" applyBorder="1"/>
    <xf numFmtId="0" fontId="30" fillId="0" borderId="0" xfId="0" applyFont="1"/>
    <xf numFmtId="0" fontId="30" fillId="0" borderId="29" xfId="0" applyFont="1" applyBorder="1"/>
    <xf numFmtId="0" fontId="30" fillId="0" borderId="29" xfId="0" applyFont="1" applyBorder="1" applyAlignment="1">
      <alignment horizontal="center"/>
    </xf>
    <xf numFmtId="0" fontId="30" fillId="0" borderId="30" xfId="0" applyFont="1" applyBorder="1"/>
    <xf numFmtId="0" fontId="30" fillId="0" borderId="31" xfId="0" applyFont="1" applyBorder="1"/>
    <xf numFmtId="4" fontId="30" fillId="0" borderId="31" xfId="0" applyNumberFormat="1" applyFont="1" applyBorder="1"/>
    <xf numFmtId="0" fontId="0" fillId="0" borderId="31" xfId="0" applyBorder="1" applyAlignment="1">
      <alignment horizontal="left"/>
    </xf>
    <xf numFmtId="4" fontId="0" fillId="0" borderId="48" xfId="0" applyNumberFormat="1" applyBorder="1"/>
    <xf numFmtId="0" fontId="31" fillId="0" borderId="31" xfId="0" applyFont="1" applyBorder="1" applyAlignment="1">
      <alignment horizontal="center"/>
    </xf>
    <xf numFmtId="0" fontId="30" fillId="0" borderId="49" xfId="0" applyFont="1" applyBorder="1"/>
    <xf numFmtId="4" fontId="0" fillId="0" borderId="31" xfId="0" applyNumberFormat="1" applyBorder="1" applyAlignment="1">
      <alignment horizontal="left"/>
    </xf>
    <xf numFmtId="0" fontId="5" fillId="0" borderId="53" xfId="0" applyFont="1" applyBorder="1"/>
    <xf numFmtId="0" fontId="6" fillId="0" borderId="54" xfId="0" applyFont="1" applyBorder="1" applyAlignment="1">
      <alignment shrinkToFit="1"/>
    </xf>
    <xf numFmtId="3" fontId="1" fillId="8" borderId="55" xfId="0" applyNumberFormat="1" applyFont="1" applyFill="1" applyBorder="1"/>
    <xf numFmtId="0" fontId="6" fillId="0" borderId="56" xfId="0" applyFont="1" applyBorder="1" applyAlignment="1">
      <alignment shrinkToFit="1"/>
    </xf>
    <xf numFmtId="3" fontId="1" fillId="8" borderId="55" xfId="1" applyNumberFormat="1" applyFont="1" applyFill="1" applyBorder="1"/>
    <xf numFmtId="0" fontId="8" fillId="0" borderId="56" xfId="0" applyFont="1" applyBorder="1" applyAlignment="1">
      <alignment horizontal="left" shrinkToFit="1"/>
    </xf>
    <xf numFmtId="0" fontId="5" fillId="0" borderId="57" xfId="0" applyFont="1" applyBorder="1"/>
    <xf numFmtId="0" fontId="8" fillId="0" borderId="52" xfId="0" applyFont="1" applyBorder="1" applyAlignment="1">
      <alignment horizontal="left" shrinkToFit="1"/>
    </xf>
    <xf numFmtId="3" fontId="1" fillId="8" borderId="58" xfId="1" applyNumberFormat="1" applyFont="1" applyFill="1" applyBorder="1"/>
    <xf numFmtId="3" fontId="32" fillId="8" borderId="55" xfId="1" applyNumberFormat="1" applyFont="1" applyFill="1" applyBorder="1"/>
    <xf numFmtId="0" fontId="8" fillId="0" borderId="59" xfId="0" applyFont="1" applyBorder="1" applyAlignment="1">
      <alignment horizontal="left" shrinkToFit="1"/>
    </xf>
    <xf numFmtId="0" fontId="0" fillId="0" borderId="59" xfId="0" applyBorder="1"/>
    <xf numFmtId="0" fontId="30" fillId="0" borderId="51" xfId="0" applyFont="1" applyBorder="1"/>
    <xf numFmtId="0" fontId="31" fillId="0" borderId="51" xfId="0" applyFont="1" applyBorder="1" applyAlignment="1">
      <alignment horizontal="center"/>
    </xf>
    <xf numFmtId="0" fontId="33" fillId="0" borderId="31" xfId="0" applyFont="1" applyBorder="1"/>
    <xf numFmtId="0" fontId="34" fillId="0" borderId="0" xfId="0" applyFont="1"/>
    <xf numFmtId="4" fontId="3" fillId="0" borderId="31" xfId="0" applyNumberFormat="1" applyFont="1" applyBorder="1"/>
    <xf numFmtId="3" fontId="1" fillId="0" borderId="0" xfId="1" applyNumberFormat="1" applyFont="1" applyFill="1" applyBorder="1"/>
    <xf numFmtId="3" fontId="1" fillId="8" borderId="58" xfId="0" applyNumberFormat="1" applyFont="1" applyFill="1" applyBorder="1"/>
    <xf numFmtId="0" fontId="0" fillId="0" borderId="72" xfId="0" applyBorder="1"/>
    <xf numFmtId="3" fontId="1" fillId="8" borderId="73" xfId="0" applyNumberFormat="1" applyFont="1" applyFill="1" applyBorder="1"/>
    <xf numFmtId="0" fontId="5" fillId="0" borderId="12" xfId="0" applyFont="1" applyBorder="1"/>
    <xf numFmtId="3" fontId="1" fillId="8" borderId="11" xfId="0" applyNumberFormat="1" applyFont="1" applyFill="1" applyBorder="1"/>
    <xf numFmtId="0" fontId="8" fillId="0" borderId="11" xfId="0" applyFont="1" applyBorder="1" applyAlignment="1">
      <alignment horizontal="left" shrinkToFit="1"/>
    </xf>
    <xf numFmtId="0" fontId="14" fillId="8" borderId="25" xfId="4" applyNumberFormat="1" applyFont="1" applyFill="1" applyBorder="1" applyAlignment="1">
      <alignment vertical="center" shrinkToFit="1"/>
    </xf>
    <xf numFmtId="0" fontId="25" fillId="8" borderId="25" xfId="4" applyNumberFormat="1" applyFont="1" applyFill="1" applyBorder="1" applyAlignment="1">
      <alignment vertical="center" shrinkToFit="1"/>
    </xf>
    <xf numFmtId="0" fontId="25" fillId="8" borderId="25" xfId="0" applyFont="1" applyFill="1" applyBorder="1" applyAlignment="1">
      <alignment vertical="center" shrinkToFit="1"/>
    </xf>
    <xf numFmtId="0" fontId="1" fillId="0" borderId="74" xfId="0" applyFont="1" applyBorder="1"/>
    <xf numFmtId="3" fontId="13" fillId="0" borderId="74" xfId="0" applyNumberFormat="1" applyFont="1" applyBorder="1"/>
    <xf numFmtId="0" fontId="0" fillId="0" borderId="74" xfId="0" applyBorder="1"/>
    <xf numFmtId="0" fontId="5" fillId="0" borderId="72" xfId="0" applyFont="1" applyBorder="1"/>
    <xf numFmtId="3" fontId="1" fillId="8" borderId="74" xfId="0" applyNumberFormat="1" applyFont="1" applyFill="1" applyBorder="1"/>
    <xf numFmtId="0" fontId="14" fillId="0" borderId="75" xfId="0" applyFont="1" applyBorder="1" applyAlignment="1">
      <alignment vertical="center"/>
    </xf>
    <xf numFmtId="0" fontId="14" fillId="0" borderId="75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8" borderId="5" xfId="4" applyNumberFormat="1" applyFont="1" applyFill="1" applyBorder="1" applyAlignment="1">
      <alignment horizontal="center" vertical="center" shrinkToFit="1"/>
    </xf>
    <xf numFmtId="0" fontId="14" fillId="8" borderId="5" xfId="0" applyFont="1" applyFill="1" applyBorder="1" applyAlignment="1">
      <alignment horizontal="center" vertical="center" shrinkToFit="1"/>
    </xf>
    <xf numFmtId="0" fontId="14" fillId="9" borderId="5" xfId="0" applyFont="1" applyFill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5" fillId="8" borderId="1" xfId="4" applyNumberFormat="1" applyFont="1" applyFill="1" applyBorder="1" applyAlignment="1">
      <alignment horizontal="center" vertical="center" shrinkToFit="1"/>
    </xf>
    <xf numFmtId="0" fontId="15" fillId="8" borderId="1" xfId="1" applyNumberFormat="1" applyFont="1" applyFill="1" applyBorder="1" applyAlignment="1">
      <alignment horizontal="center" vertical="center" shrinkToFit="1"/>
    </xf>
    <xf numFmtId="0" fontId="15" fillId="9" borderId="1" xfId="1" applyNumberFormat="1" applyFon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17" fillId="0" borderId="0" xfId="4" applyNumberFormat="1" applyFont="1" applyAlignment="1">
      <alignment vertical="center"/>
    </xf>
    <xf numFmtId="0" fontId="15" fillId="0" borderId="0" xfId="0" applyFont="1" applyAlignment="1">
      <alignment horizontal="center" vertical="center" shrinkToFit="1"/>
    </xf>
    <xf numFmtId="0" fontId="14" fillId="0" borderId="75" xfId="0" applyFont="1" applyBorder="1" applyAlignment="1">
      <alignment horizontal="center" vertical="center" shrinkToFit="1"/>
    </xf>
    <xf numFmtId="0" fontId="15" fillId="0" borderId="75" xfId="4" applyNumberFormat="1" applyFont="1" applyBorder="1" applyAlignment="1">
      <alignment horizontal="center" vertical="center" shrinkToFit="1"/>
    </xf>
    <xf numFmtId="0" fontId="15" fillId="0" borderId="75" xfId="0" applyFont="1" applyBorder="1" applyAlignment="1">
      <alignment horizontal="center" vertical="center" shrinkToFit="1"/>
    </xf>
    <xf numFmtId="0" fontId="14" fillId="0" borderId="54" xfId="0" applyFont="1" applyBorder="1" applyAlignment="1">
      <alignment vertical="center" shrinkToFit="1"/>
    </xf>
    <xf numFmtId="0" fontId="17" fillId="0" borderId="54" xfId="0" applyFont="1" applyBorder="1" applyAlignment="1">
      <alignment vertical="center" shrinkToFit="1"/>
    </xf>
    <xf numFmtId="0" fontId="22" fillId="0" borderId="54" xfId="0" applyFont="1" applyBorder="1" applyAlignment="1">
      <alignment horizontal="center" vertical="center" shrinkToFit="1"/>
    </xf>
    <xf numFmtId="0" fontId="17" fillId="0" borderId="60" xfId="0" applyFont="1" applyBorder="1" applyAlignment="1">
      <alignment vertical="center" shrinkToFit="1"/>
    </xf>
    <xf numFmtId="0" fontId="37" fillId="0" borderId="54" xfId="4" applyNumberFormat="1" applyFont="1" applyFill="1" applyBorder="1" applyAlignment="1">
      <alignment vertical="center" shrinkToFit="1"/>
    </xf>
    <xf numFmtId="0" fontId="37" fillId="0" borderId="54" xfId="0" applyFont="1" applyBorder="1" applyAlignment="1">
      <alignment horizontal="right" vertical="center" shrinkToFit="1"/>
    </xf>
    <xf numFmtId="0" fontId="37" fillId="0" borderId="54" xfId="0" applyFont="1" applyBorder="1" applyAlignment="1">
      <alignment vertical="center" shrinkToFit="1"/>
    </xf>
    <xf numFmtId="0" fontId="17" fillId="0" borderId="62" xfId="0" applyFont="1" applyBorder="1" applyAlignment="1">
      <alignment vertical="center" shrinkToFit="1"/>
    </xf>
    <xf numFmtId="0" fontId="17" fillId="0" borderId="63" xfId="0" applyFont="1" applyBorder="1" applyAlignment="1">
      <alignment vertical="center" shrinkToFit="1"/>
    </xf>
    <xf numFmtId="0" fontId="37" fillId="0" borderId="56" xfId="4" applyNumberFormat="1" applyFont="1" applyFill="1" applyBorder="1" applyAlignment="1">
      <alignment vertical="center" shrinkToFit="1"/>
    </xf>
    <xf numFmtId="0" fontId="37" fillId="0" borderId="56" xfId="0" applyFont="1" applyBorder="1" applyAlignment="1">
      <alignment vertical="center" shrinkToFit="1"/>
    </xf>
    <xf numFmtId="0" fontId="17" fillId="0" borderId="75" xfId="0" applyFont="1" applyBorder="1" applyAlignment="1">
      <alignment vertical="center" shrinkToFit="1"/>
    </xf>
    <xf numFmtId="0" fontId="17" fillId="0" borderId="76" xfId="0" applyFont="1" applyBorder="1" applyAlignment="1">
      <alignment vertical="center" shrinkToFit="1"/>
    </xf>
    <xf numFmtId="0" fontId="14" fillId="0" borderId="64" xfId="4" applyNumberFormat="1" applyFont="1" applyBorder="1" applyAlignment="1">
      <alignment vertical="center" shrinkToFit="1"/>
    </xf>
    <xf numFmtId="0" fontId="14" fillId="0" borderId="64" xfId="0" applyFont="1" applyBorder="1" applyAlignment="1">
      <alignment vertical="center" shrinkToFit="1"/>
    </xf>
    <xf numFmtId="0" fontId="24" fillId="0" borderId="75" xfId="0" applyFont="1" applyBorder="1" applyAlignment="1">
      <alignment horizontal="left" vertical="center" shrinkToFit="1"/>
    </xf>
    <xf numFmtId="0" fontId="17" fillId="0" borderId="56" xfId="0" applyFont="1" applyBorder="1" applyAlignment="1">
      <alignment vertical="center" shrinkToFit="1"/>
    </xf>
    <xf numFmtId="0" fontId="18" fillId="0" borderId="0" xfId="4" applyNumberFormat="1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23" fillId="0" borderId="56" xfId="0" applyFont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8" fillId="0" borderId="75" xfId="4" applyNumberFormat="1" applyFont="1" applyBorder="1" applyAlignment="1">
      <alignment vertical="center" shrinkToFit="1"/>
    </xf>
    <xf numFmtId="0" fontId="18" fillId="0" borderId="75" xfId="0" applyFont="1" applyBorder="1" applyAlignment="1">
      <alignment vertical="center" shrinkToFit="1"/>
    </xf>
    <xf numFmtId="0" fontId="23" fillId="0" borderId="75" xfId="0" applyFont="1" applyBorder="1" applyAlignment="1">
      <alignment vertical="center" shrinkToFit="1"/>
    </xf>
    <xf numFmtId="0" fontId="14" fillId="0" borderId="75" xfId="0" applyFont="1" applyBorder="1" applyAlignment="1">
      <alignment vertical="center" shrinkToFit="1"/>
    </xf>
    <xf numFmtId="0" fontId="14" fillId="0" borderId="54" xfId="4" applyNumberFormat="1" applyFont="1" applyBorder="1" applyAlignment="1">
      <alignment vertical="center" shrinkToFit="1"/>
    </xf>
    <xf numFmtId="0" fontId="14" fillId="0" borderId="54" xfId="4" applyNumberFormat="1" applyFont="1" applyFill="1" applyBorder="1" applyAlignment="1">
      <alignment vertical="center" shrinkToFit="1"/>
    </xf>
    <xf numFmtId="0" fontId="17" fillId="4" borderId="54" xfId="0" applyFont="1" applyFill="1" applyBorder="1" applyAlignment="1">
      <alignment vertical="center" shrinkToFit="1"/>
    </xf>
    <xf numFmtId="0" fontId="14" fillId="4" borderId="54" xfId="0" applyFont="1" applyFill="1" applyBorder="1" applyAlignment="1">
      <alignment vertical="center" shrinkToFit="1"/>
    </xf>
    <xf numFmtId="0" fontId="17" fillId="4" borderId="60" xfId="0" applyFont="1" applyFill="1" applyBorder="1" applyAlignment="1">
      <alignment vertical="center" shrinkToFit="1"/>
    </xf>
    <xf numFmtId="0" fontId="29" fillId="0" borderId="54" xfId="4" applyNumberFormat="1" applyFont="1" applyFill="1" applyBorder="1" applyAlignment="1">
      <alignment vertical="center" shrinkToFit="1"/>
    </xf>
    <xf numFmtId="0" fontId="17" fillId="0" borderId="61" xfId="0" applyFont="1" applyBorder="1" applyAlignment="1">
      <alignment vertical="center" shrinkToFit="1"/>
    </xf>
    <xf numFmtId="0" fontId="14" fillId="0" borderId="56" xfId="0" applyFont="1" applyBorder="1" applyAlignment="1">
      <alignment vertical="center" shrinkToFit="1"/>
    </xf>
    <xf numFmtId="0" fontId="14" fillId="0" borderId="56" xfId="4" applyNumberFormat="1" applyFont="1" applyBorder="1" applyAlignment="1">
      <alignment vertical="center" shrinkToFit="1"/>
    </xf>
    <xf numFmtId="0" fontId="17" fillId="0" borderId="65" xfId="0" applyFont="1" applyBorder="1" applyAlignment="1">
      <alignment vertical="center" shrinkToFit="1"/>
    </xf>
    <xf numFmtId="0" fontId="17" fillId="0" borderId="66" xfId="0" applyFont="1" applyBorder="1" applyAlignment="1">
      <alignment vertical="center" shrinkToFit="1"/>
    </xf>
    <xf numFmtId="0" fontId="14" fillId="0" borderId="67" xfId="0" applyFont="1" applyBorder="1" applyAlignment="1">
      <alignment vertical="center" shrinkToFit="1"/>
    </xf>
    <xf numFmtId="0" fontId="23" fillId="0" borderId="65" xfId="0" applyFont="1" applyBorder="1" applyAlignment="1">
      <alignment vertical="center" shrinkToFit="1"/>
    </xf>
    <xf numFmtId="0" fontId="25" fillId="0" borderId="75" xfId="0" applyFont="1" applyBorder="1" applyAlignment="1">
      <alignment horizontal="left" vertical="center" shrinkToFit="1"/>
    </xf>
    <xf numFmtId="0" fontId="17" fillId="0" borderId="0" xfId="0" applyFont="1" applyAlignment="1">
      <alignment vertical="center" shrinkToFit="1"/>
    </xf>
    <xf numFmtId="0" fontId="25" fillId="0" borderId="0" xfId="4" applyNumberFormat="1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18" fillId="0" borderId="0" xfId="4" applyNumberFormat="1" applyFont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14" fillId="0" borderId="62" xfId="0" applyFont="1" applyBorder="1" applyAlignment="1">
      <alignment vertical="center" shrinkToFit="1"/>
    </xf>
    <xf numFmtId="0" fontId="14" fillId="0" borderId="62" xfId="4" applyNumberFormat="1" applyFont="1" applyBorder="1" applyAlignment="1">
      <alignment vertical="center" shrinkToFit="1"/>
    </xf>
    <xf numFmtId="0" fontId="29" fillId="0" borderId="62" xfId="4" applyNumberFormat="1" applyFont="1" applyFill="1" applyBorder="1" applyAlignment="1">
      <alignment vertical="center" shrinkToFit="1"/>
    </xf>
    <xf numFmtId="0" fontId="23" fillId="0" borderId="62" xfId="0" applyFont="1" applyBorder="1" applyAlignment="1">
      <alignment vertical="center" shrinkToFit="1"/>
    </xf>
    <xf numFmtId="0" fontId="14" fillId="0" borderId="75" xfId="4" applyNumberFormat="1" applyFont="1" applyBorder="1" applyAlignment="1">
      <alignment vertical="center" shrinkToFit="1"/>
    </xf>
    <xf numFmtId="0" fontId="14" fillId="0" borderId="0" xfId="4" applyNumberFormat="1" applyFont="1" applyAlignment="1">
      <alignment horizontal="right" vertical="center" shrinkToFit="1"/>
    </xf>
    <xf numFmtId="0" fontId="14" fillId="0" borderId="0" xfId="0" applyFont="1" applyAlignment="1">
      <alignment horizontal="right" vertical="center" shrinkToFit="1"/>
    </xf>
    <xf numFmtId="0" fontId="17" fillId="0" borderId="68" xfId="0" applyFont="1" applyBorder="1" applyAlignment="1">
      <alignment vertical="center" shrinkToFit="1"/>
    </xf>
    <xf numFmtId="0" fontId="23" fillId="0" borderId="54" xfId="0" applyFont="1" applyBorder="1" applyAlignment="1">
      <alignment vertical="center" shrinkToFit="1"/>
    </xf>
    <xf numFmtId="0" fontId="29" fillId="0" borderId="54" xfId="0" applyFont="1" applyBorder="1" applyAlignment="1">
      <alignment vertical="center" shrinkToFit="1"/>
    </xf>
    <xf numFmtId="1" fontId="0" fillId="0" borderId="0" xfId="0" applyNumberFormat="1" applyAlignment="1">
      <alignment vertical="center"/>
    </xf>
    <xf numFmtId="0" fontId="17" fillId="0" borderId="69" xfId="0" applyFont="1" applyBorder="1" applyAlignment="1">
      <alignment vertical="center" shrinkToFit="1"/>
    </xf>
    <xf numFmtId="0" fontId="17" fillId="0" borderId="70" xfId="0" applyFont="1" applyBorder="1" applyAlignment="1">
      <alignment vertical="center" shrinkToFit="1"/>
    </xf>
    <xf numFmtId="0" fontId="14" fillId="0" borderId="69" xfId="4" applyNumberFormat="1" applyFont="1" applyBorder="1" applyAlignment="1">
      <alignment vertical="center" shrinkToFit="1"/>
    </xf>
    <xf numFmtId="0" fontId="14" fillId="0" borderId="69" xfId="0" applyFont="1" applyBorder="1" applyAlignment="1">
      <alignment vertical="center" shrinkToFit="1"/>
    </xf>
    <xf numFmtId="0" fontId="23" fillId="0" borderId="69" xfId="0" applyFont="1" applyBorder="1" applyAlignment="1">
      <alignment vertical="center" shrinkToFit="1"/>
    </xf>
    <xf numFmtId="0" fontId="17" fillId="0" borderId="34" xfId="0" applyFont="1" applyBorder="1" applyAlignment="1">
      <alignment vertical="center" shrinkToFit="1"/>
    </xf>
    <xf numFmtId="0" fontId="17" fillId="0" borderId="35" xfId="0" applyFont="1" applyBorder="1" applyAlignment="1">
      <alignment vertical="center" shrinkToFit="1"/>
    </xf>
    <xf numFmtId="0" fontId="14" fillId="0" borderId="34" xfId="4" applyNumberFormat="1" applyFont="1" applyBorder="1" applyAlignment="1">
      <alignment vertical="center" shrinkToFit="1"/>
    </xf>
    <xf numFmtId="0" fontId="14" fillId="0" borderId="34" xfId="0" applyFont="1" applyBorder="1" applyAlignment="1">
      <alignment vertical="center" shrinkToFit="1"/>
    </xf>
    <xf numFmtId="0" fontId="23" fillId="0" borderId="34" xfId="0" applyFont="1" applyBorder="1" applyAlignment="1">
      <alignment vertical="center" shrinkToFit="1"/>
    </xf>
    <xf numFmtId="0" fontId="17" fillId="0" borderId="16" xfId="0" applyFont="1" applyBorder="1" applyAlignment="1">
      <alignment vertical="center" shrinkToFit="1"/>
    </xf>
    <xf numFmtId="0" fontId="17" fillId="0" borderId="26" xfId="0" applyFont="1" applyBorder="1" applyAlignment="1">
      <alignment vertical="center" shrinkToFit="1"/>
    </xf>
    <xf numFmtId="0" fontId="14" fillId="0" borderId="16" xfId="4" applyNumberFormat="1" applyFont="1" applyBorder="1" applyAlignment="1">
      <alignment vertical="center" shrinkToFit="1"/>
    </xf>
    <xf numFmtId="0" fontId="14" fillId="0" borderId="16" xfId="0" applyFont="1" applyBorder="1" applyAlignment="1">
      <alignment vertical="center" shrinkToFit="1"/>
    </xf>
    <xf numFmtId="0" fontId="23" fillId="0" borderId="16" xfId="0" applyFont="1" applyBorder="1" applyAlignment="1">
      <alignment vertical="center" shrinkToFit="1"/>
    </xf>
    <xf numFmtId="0" fontId="14" fillId="0" borderId="16" xfId="4" applyNumberFormat="1" applyFont="1" applyFill="1" applyBorder="1" applyAlignment="1">
      <alignment vertical="center" shrinkToFit="1"/>
    </xf>
    <xf numFmtId="0" fontId="29" fillId="0" borderId="16" xfId="0" applyFont="1" applyBorder="1" applyAlignment="1">
      <alignment vertical="center" shrinkToFit="1"/>
    </xf>
    <xf numFmtId="0" fontId="17" fillId="0" borderId="74" xfId="0" applyFont="1" applyBorder="1" applyAlignment="1">
      <alignment vertical="center" shrinkToFit="1"/>
    </xf>
    <xf numFmtId="0" fontId="17" fillId="0" borderId="72" xfId="0" applyFont="1" applyBorder="1" applyAlignment="1">
      <alignment vertical="center" shrinkToFit="1"/>
    </xf>
    <xf numFmtId="0" fontId="14" fillId="0" borderId="74" xfId="4" applyNumberFormat="1" applyFont="1" applyBorder="1" applyAlignment="1">
      <alignment vertical="center" shrinkToFit="1"/>
    </xf>
    <xf numFmtId="0" fontId="29" fillId="0" borderId="74" xfId="4" applyNumberFormat="1" applyFont="1" applyBorder="1" applyAlignment="1">
      <alignment vertical="center" shrinkToFit="1"/>
    </xf>
    <xf numFmtId="0" fontId="14" fillId="0" borderId="74" xfId="0" applyFont="1" applyBorder="1" applyAlignment="1">
      <alignment vertical="center" shrinkToFit="1"/>
    </xf>
    <xf numFmtId="0" fontId="17" fillId="0" borderId="52" xfId="0" applyFont="1" applyBorder="1" applyAlignment="1">
      <alignment vertical="center" shrinkToFit="1"/>
    </xf>
    <xf numFmtId="0" fontId="17" fillId="0" borderId="53" xfId="0" applyFont="1" applyBorder="1" applyAlignment="1">
      <alignment vertical="center" shrinkToFit="1"/>
    </xf>
    <xf numFmtId="0" fontId="14" fillId="0" borderId="52" xfId="4" applyNumberFormat="1" applyFont="1" applyBorder="1" applyAlignment="1">
      <alignment vertical="center" shrinkToFit="1"/>
    </xf>
    <xf numFmtId="0" fontId="29" fillId="0" borderId="52" xfId="4" applyNumberFormat="1" applyFont="1" applyBorder="1" applyAlignment="1">
      <alignment vertical="center" shrinkToFit="1"/>
    </xf>
    <xf numFmtId="0" fontId="14" fillId="0" borderId="52" xfId="0" applyFont="1" applyBorder="1" applyAlignment="1">
      <alignment vertical="center" shrinkToFit="1"/>
    </xf>
    <xf numFmtId="0" fontId="23" fillId="0" borderId="52" xfId="0" applyFont="1" applyBorder="1" applyAlignment="1">
      <alignment vertical="center" shrinkToFit="1"/>
    </xf>
    <xf numFmtId="0" fontId="17" fillId="0" borderId="28" xfId="0" applyFont="1" applyBorder="1" applyAlignment="1">
      <alignment vertical="center" shrinkToFit="1"/>
    </xf>
    <xf numFmtId="0" fontId="17" fillId="0" borderId="44" xfId="0" applyFont="1" applyBorder="1" applyAlignment="1">
      <alignment vertical="center" shrinkToFit="1"/>
    </xf>
    <xf numFmtId="0" fontId="14" fillId="0" borderId="28" xfId="4" applyNumberFormat="1" applyFont="1" applyBorder="1" applyAlignment="1">
      <alignment vertical="center" shrinkToFit="1"/>
    </xf>
    <xf numFmtId="0" fontId="14" fillId="0" borderId="28" xfId="0" applyFont="1" applyBorder="1" applyAlignment="1">
      <alignment vertical="center" shrinkToFit="1"/>
    </xf>
    <xf numFmtId="0" fontId="23" fillId="0" borderId="28" xfId="0" applyFont="1" applyBorder="1" applyAlignment="1">
      <alignment vertical="center" shrinkToFit="1"/>
    </xf>
    <xf numFmtId="0" fontId="25" fillId="0" borderId="56" xfId="4" applyNumberFormat="1" applyFont="1" applyBorder="1" applyAlignment="1">
      <alignment vertical="center" shrinkToFit="1"/>
    </xf>
    <xf numFmtId="0" fontId="25" fillId="0" borderId="56" xfId="0" applyFont="1" applyBorder="1" applyAlignment="1">
      <alignment vertical="center" shrinkToFit="1"/>
    </xf>
    <xf numFmtId="0" fontId="24" fillId="0" borderId="56" xfId="0" applyFont="1" applyBorder="1" applyAlignment="1">
      <alignment horizontal="left" vertical="center" shrinkToFit="1"/>
    </xf>
    <xf numFmtId="0" fontId="24" fillId="0" borderId="45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0" xfId="4" applyNumberFormat="1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24" fillId="0" borderId="0" xfId="0" applyFont="1" applyAlignment="1">
      <alignment horizontal="left" vertical="center" shrinkToFit="1"/>
    </xf>
    <xf numFmtId="0" fontId="14" fillId="0" borderId="65" xfId="0" applyFont="1" applyBorder="1" applyAlignment="1">
      <alignment vertical="center" shrinkToFit="1"/>
    </xf>
    <xf numFmtId="0" fontId="14" fillId="0" borderId="67" xfId="4" applyNumberFormat="1" applyFont="1" applyBorder="1" applyAlignment="1">
      <alignment vertical="center" shrinkToFit="1"/>
    </xf>
    <xf numFmtId="0" fontId="19" fillId="0" borderId="56" xfId="4" applyNumberFormat="1" applyFont="1" applyBorder="1" applyAlignment="1">
      <alignment vertical="center" shrinkToFit="1"/>
    </xf>
    <xf numFmtId="0" fontId="19" fillId="0" borderId="56" xfId="0" applyFont="1" applyBorder="1" applyAlignment="1">
      <alignment vertical="center" shrinkToFit="1"/>
    </xf>
    <xf numFmtId="0" fontId="20" fillId="0" borderId="56" xfId="0" applyFont="1" applyBorder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0" fillId="0" borderId="0" xfId="4" applyNumberFormat="1" applyFont="1" applyAlignment="1">
      <alignment vertical="center"/>
    </xf>
    <xf numFmtId="0" fontId="14" fillId="0" borderId="5" xfId="0" applyFont="1" applyBorder="1" applyAlignment="1">
      <alignment horizontal="center" vertical="center" shrinkToFit="1"/>
    </xf>
    <xf numFmtId="0" fontId="15" fillId="0" borderId="1" xfId="1" applyNumberFormat="1" applyFont="1" applyFill="1" applyBorder="1" applyAlignment="1">
      <alignment horizontal="center" vertical="center" shrinkToFit="1"/>
    </xf>
    <xf numFmtId="0" fontId="14" fillId="9" borderId="82" xfId="0" applyFont="1" applyFill="1" applyBorder="1" applyAlignment="1">
      <alignment vertical="center" shrinkToFit="1"/>
    </xf>
    <xf numFmtId="0" fontId="14" fillId="9" borderId="83" xfId="0" applyFont="1" applyFill="1" applyBorder="1" applyAlignment="1">
      <alignment vertical="center" shrinkToFit="1"/>
    </xf>
    <xf numFmtId="0" fontId="14" fillId="9" borderId="38" xfId="0" applyFont="1" applyFill="1" applyBorder="1" applyAlignment="1">
      <alignment vertical="center" shrinkToFit="1"/>
    </xf>
    <xf numFmtId="0" fontId="14" fillId="9" borderId="84" xfId="0" applyFont="1" applyFill="1" applyBorder="1" applyAlignment="1">
      <alignment vertical="center" shrinkToFit="1"/>
    </xf>
    <xf numFmtId="0" fontId="23" fillId="0" borderId="11" xfId="0" applyFont="1" applyBorder="1" applyAlignment="1">
      <alignment vertical="center" shrinkToFit="1"/>
    </xf>
    <xf numFmtId="0" fontId="24" fillId="0" borderId="50" xfId="0" applyFont="1" applyBorder="1" applyAlignment="1">
      <alignment horizontal="left" vertical="center" shrinkToFit="1"/>
    </xf>
    <xf numFmtId="0" fontId="14" fillId="9" borderId="85" xfId="0" applyFont="1" applyFill="1" applyBorder="1" applyAlignment="1">
      <alignment vertical="center" shrinkToFit="1"/>
    </xf>
    <xf numFmtId="0" fontId="35" fillId="3" borderId="54" xfId="0" applyFont="1" applyFill="1" applyBorder="1" applyAlignment="1">
      <alignment vertical="center" shrinkToFit="1"/>
    </xf>
    <xf numFmtId="0" fontId="23" fillId="3" borderId="54" xfId="0" applyFont="1" applyFill="1" applyBorder="1" applyAlignment="1">
      <alignment vertical="center" shrinkToFit="1"/>
    </xf>
    <xf numFmtId="0" fontId="23" fillId="4" borderId="54" xfId="0" applyFont="1" applyFill="1" applyBorder="1" applyAlignment="1">
      <alignment vertical="center" shrinkToFit="1"/>
    </xf>
    <xf numFmtId="0" fontId="23" fillId="3" borderId="56" xfId="0" applyFont="1" applyFill="1" applyBorder="1" applyAlignment="1">
      <alignment vertical="center" shrinkToFit="1"/>
    </xf>
    <xf numFmtId="0" fontId="14" fillId="9" borderId="86" xfId="0" applyFont="1" applyFill="1" applyBorder="1" applyAlignment="1">
      <alignment vertical="center" shrinkToFit="1"/>
    </xf>
    <xf numFmtId="9" fontId="14" fillId="0" borderId="81" xfId="1" applyFont="1" applyFill="1" applyBorder="1" applyAlignment="1">
      <alignment vertical="center" shrinkToFit="1"/>
    </xf>
    <xf numFmtId="9" fontId="14" fillId="0" borderId="82" xfId="1" applyFont="1" applyFill="1" applyBorder="1" applyAlignment="1">
      <alignment vertical="center" shrinkToFit="1"/>
    </xf>
    <xf numFmtId="9" fontId="14" fillId="0" borderId="83" xfId="1" applyFont="1" applyFill="1" applyBorder="1" applyAlignment="1">
      <alignment vertical="center" shrinkToFit="1"/>
    </xf>
    <xf numFmtId="9" fontId="14" fillId="0" borderId="38" xfId="1" applyFont="1" applyFill="1" applyBorder="1" applyAlignment="1">
      <alignment vertical="center" shrinkToFit="1"/>
    </xf>
    <xf numFmtId="0" fontId="14" fillId="9" borderId="87" xfId="0" applyFont="1" applyFill="1" applyBorder="1" applyAlignment="1">
      <alignment vertical="center" shrinkToFit="1"/>
    </xf>
    <xf numFmtId="0" fontId="14" fillId="9" borderId="88" xfId="0" applyFont="1" applyFill="1" applyBorder="1" applyAlignment="1">
      <alignment vertical="center" shrinkToFit="1"/>
    </xf>
    <xf numFmtId="0" fontId="14" fillId="9" borderId="89" xfId="0" applyFont="1" applyFill="1" applyBorder="1" applyAlignment="1">
      <alignment vertical="center" shrinkToFit="1"/>
    </xf>
    <xf numFmtId="0" fontId="14" fillId="9" borderId="90" xfId="0" applyFont="1" applyFill="1" applyBorder="1" applyAlignment="1">
      <alignment vertical="center" shrinkToFit="1"/>
    </xf>
    <xf numFmtId="0" fontId="14" fillId="9" borderId="91" xfId="0" applyFont="1" applyFill="1" applyBorder="1" applyAlignment="1">
      <alignment vertical="center" shrinkToFit="1"/>
    </xf>
    <xf numFmtId="0" fontId="14" fillId="9" borderId="92" xfId="0" applyFont="1" applyFill="1" applyBorder="1" applyAlignment="1">
      <alignment vertical="center" shrinkToFit="1"/>
    </xf>
    <xf numFmtId="0" fontId="14" fillId="9" borderId="93" xfId="0" applyFont="1" applyFill="1" applyBorder="1" applyAlignment="1">
      <alignment vertical="center" shrinkToFit="1"/>
    </xf>
    <xf numFmtId="9" fontId="14" fillId="0" borderId="37" xfId="1" applyFont="1" applyFill="1" applyBorder="1" applyAlignment="1">
      <alignment vertical="center" shrinkToFit="1"/>
    </xf>
    <xf numFmtId="9" fontId="14" fillId="0" borderId="94" xfId="1" applyFont="1" applyFill="1" applyBorder="1" applyAlignment="1">
      <alignment vertical="center" shrinkToFit="1"/>
    </xf>
    <xf numFmtId="9" fontId="14" fillId="0" borderId="95" xfId="1" applyFont="1" applyFill="1" applyBorder="1" applyAlignment="1">
      <alignment vertical="center" shrinkToFit="1"/>
    </xf>
    <xf numFmtId="9" fontId="14" fillId="0" borderId="36" xfId="1" applyFont="1" applyFill="1" applyBorder="1" applyAlignment="1">
      <alignment vertical="center" shrinkToFit="1"/>
    </xf>
    <xf numFmtId="9" fontId="14" fillId="0" borderId="96" xfId="1" applyFont="1" applyFill="1" applyBorder="1" applyAlignment="1">
      <alignment vertical="center" shrinkToFit="1"/>
    </xf>
    <xf numFmtId="0" fontId="14" fillId="9" borderId="81" xfId="0" applyFont="1" applyFill="1" applyBorder="1" applyAlignment="1">
      <alignment vertical="center" shrinkToFit="1"/>
    </xf>
    <xf numFmtId="0" fontId="14" fillId="0" borderId="81" xfId="0" applyFon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6" fillId="0" borderId="75" xfId="0" applyFont="1" applyBorder="1" applyAlignment="1">
      <alignment horizontal="left" vertical="center" shrinkToFit="1"/>
    </xf>
    <xf numFmtId="9" fontId="25" fillId="0" borderId="81" xfId="1" applyFont="1" applyFill="1" applyBorder="1" applyAlignment="1">
      <alignment vertical="center" shrinkToFit="1"/>
    </xf>
    <xf numFmtId="0" fontId="14" fillId="5" borderId="5" xfId="0" applyFont="1" applyFill="1" applyBorder="1" applyAlignment="1">
      <alignment horizontal="center" vertical="center" shrinkToFit="1"/>
    </xf>
    <xf numFmtId="0" fontId="15" fillId="5" borderId="1" xfId="1" applyNumberFormat="1" applyFont="1" applyFill="1" applyBorder="1" applyAlignment="1">
      <alignment horizontal="center" vertical="center" shrinkToFit="1"/>
    </xf>
    <xf numFmtId="164" fontId="14" fillId="0" borderId="39" xfId="4" applyNumberFormat="1" applyFont="1" applyBorder="1" applyAlignment="1">
      <alignment vertical="center"/>
    </xf>
    <xf numFmtId="164" fontId="43" fillId="0" borderId="81" xfId="4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164" fontId="14" fillId="0" borderId="0" xfId="4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38" fillId="0" borderId="0" xfId="0" applyFont="1" applyAlignment="1">
      <alignment vertical="center"/>
    </xf>
    <xf numFmtId="0" fontId="17" fillId="0" borderId="74" xfId="0" applyFont="1" applyBorder="1" applyAlignment="1">
      <alignment horizontal="center" vertical="center"/>
    </xf>
    <xf numFmtId="0" fontId="14" fillId="0" borderId="74" xfId="0" applyFont="1" applyBorder="1" applyAlignment="1">
      <alignment horizontal="left" vertical="center"/>
    </xf>
    <xf numFmtId="164" fontId="17" fillId="0" borderId="74" xfId="4" applyNumberFormat="1" applyFont="1" applyBorder="1" applyAlignment="1">
      <alignment vertical="center"/>
    </xf>
    <xf numFmtId="1" fontId="17" fillId="0" borderId="74" xfId="0" applyNumberFormat="1" applyFont="1" applyBorder="1" applyAlignment="1">
      <alignment vertical="center"/>
    </xf>
    <xf numFmtId="0" fontId="17" fillId="0" borderId="74" xfId="0" applyFont="1" applyBorder="1" applyAlignment="1">
      <alignment vertical="center"/>
    </xf>
    <xf numFmtId="0" fontId="14" fillId="0" borderId="52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164" fontId="14" fillId="0" borderId="36" xfId="4" applyNumberFormat="1" applyFont="1" applyBorder="1" applyAlignment="1">
      <alignment vertical="center"/>
    </xf>
    <xf numFmtId="164" fontId="29" fillId="0" borderId="36" xfId="4" applyNumberFormat="1" applyFont="1" applyFill="1" applyBorder="1" applyAlignment="1">
      <alignment vertical="center"/>
    </xf>
    <xf numFmtId="1" fontId="14" fillId="0" borderId="52" xfId="1" applyNumberFormat="1" applyFont="1" applyBorder="1" applyAlignment="1">
      <alignment vertical="center"/>
    </xf>
    <xf numFmtId="1" fontId="14" fillId="0" borderId="59" xfId="1" applyNumberFormat="1" applyFont="1" applyFill="1" applyBorder="1" applyAlignment="1">
      <alignment vertical="center"/>
    </xf>
    <xf numFmtId="0" fontId="23" fillId="0" borderId="52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64" fontId="14" fillId="0" borderId="71" xfId="4" applyNumberFormat="1" applyFont="1" applyBorder="1" applyAlignment="1">
      <alignment vertical="center"/>
    </xf>
    <xf numFmtId="1" fontId="14" fillId="0" borderId="33" xfId="1" applyNumberFormat="1" applyFont="1" applyBorder="1" applyAlignment="1">
      <alignment vertical="center"/>
    </xf>
    <xf numFmtId="1" fontId="14" fillId="0" borderId="0" xfId="1" applyNumberFormat="1" applyFont="1" applyFill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164" fontId="14" fillId="0" borderId="77" xfId="4" applyNumberFormat="1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64" fontId="17" fillId="0" borderId="0" xfId="4" applyNumberFormat="1" applyFont="1" applyAlignment="1">
      <alignment vertical="center"/>
    </xf>
    <xf numFmtId="1" fontId="17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14" fillId="0" borderId="74" xfId="0" applyFont="1" applyBorder="1" applyAlignment="1">
      <alignment horizontal="center" vertical="center"/>
    </xf>
    <xf numFmtId="0" fontId="23" fillId="0" borderId="74" xfId="0" applyFont="1" applyBorder="1" applyAlignment="1">
      <alignment vertical="center"/>
    </xf>
    <xf numFmtId="1" fontId="17" fillId="0" borderId="52" xfId="0" applyNumberFormat="1" applyFont="1" applyBorder="1" applyAlignment="1">
      <alignment horizontal="center" vertical="center"/>
    </xf>
    <xf numFmtId="164" fontId="29" fillId="3" borderId="36" xfId="4" applyNumberFormat="1" applyFont="1" applyFill="1" applyBorder="1" applyAlignment="1">
      <alignment vertical="center"/>
    </xf>
    <xf numFmtId="1" fontId="14" fillId="5" borderId="52" xfId="1" applyNumberFormat="1" applyFont="1" applyFill="1" applyBorder="1" applyAlignment="1">
      <alignment vertical="center"/>
    </xf>
    <xf numFmtId="1" fontId="14" fillId="0" borderId="52" xfId="1" applyNumberFormat="1" applyFont="1" applyFill="1" applyBorder="1" applyAlignment="1">
      <alignment vertical="center"/>
    </xf>
    <xf numFmtId="164" fontId="14" fillId="3" borderId="36" xfId="4" applyNumberFormat="1" applyFont="1" applyFill="1" applyBorder="1" applyAlignment="1">
      <alignment vertical="center"/>
    </xf>
    <xf numFmtId="164" fontId="14" fillId="8" borderId="36" xfId="4" applyNumberFormat="1" applyFont="1" applyFill="1" applyBorder="1" applyAlignment="1">
      <alignment vertical="center"/>
    </xf>
    <xf numFmtId="1" fontId="14" fillId="8" borderId="52" xfId="1" applyNumberFormat="1" applyFont="1" applyFill="1" applyBorder="1" applyAlignment="1">
      <alignment vertical="center"/>
    </xf>
    <xf numFmtId="0" fontId="23" fillId="8" borderId="52" xfId="0" applyFont="1" applyFill="1" applyBorder="1" applyAlignment="1">
      <alignment vertical="center"/>
    </xf>
    <xf numFmtId="1" fontId="38" fillId="0" borderId="0" xfId="0" applyNumberFormat="1" applyFont="1" applyAlignment="1">
      <alignment vertical="center"/>
    </xf>
    <xf numFmtId="164" fontId="14" fillId="0" borderId="36" xfId="4" applyNumberFormat="1" applyFont="1" applyFill="1" applyBorder="1" applyAlignment="1">
      <alignment vertical="center"/>
    </xf>
    <xf numFmtId="164" fontId="29" fillId="0" borderId="36" xfId="4" applyNumberFormat="1" applyFont="1" applyBorder="1" applyAlignment="1">
      <alignment vertical="center"/>
    </xf>
    <xf numFmtId="164" fontId="29" fillId="8" borderId="36" xfId="4" applyNumberFormat="1" applyFont="1" applyFill="1" applyBorder="1" applyAlignment="1">
      <alignment vertical="center"/>
    </xf>
    <xf numFmtId="1" fontId="17" fillId="0" borderId="74" xfId="0" applyNumberFormat="1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1" fontId="14" fillId="8" borderId="74" xfId="1" applyNumberFormat="1" applyFont="1" applyFill="1" applyBorder="1" applyAlignment="1">
      <alignment vertical="center"/>
    </xf>
    <xf numFmtId="1" fontId="14" fillId="0" borderId="74" xfId="1" applyNumberFormat="1" applyFont="1" applyFill="1" applyBorder="1" applyAlignment="1">
      <alignment vertical="center"/>
    </xf>
    <xf numFmtId="0" fontId="23" fillId="8" borderId="74" xfId="0" applyFont="1" applyFill="1" applyBorder="1" applyAlignment="1">
      <alignment vertical="center"/>
    </xf>
    <xf numFmtId="165" fontId="29" fillId="8" borderId="36" xfId="4" applyNumberFormat="1" applyFont="1" applyFill="1" applyBorder="1" applyAlignment="1">
      <alignment vertical="center"/>
    </xf>
    <xf numFmtId="0" fontId="14" fillId="0" borderId="59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1" fontId="17" fillId="0" borderId="59" xfId="0" applyNumberFormat="1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1" fontId="14" fillId="8" borderId="59" xfId="1" applyNumberFormat="1" applyFont="1" applyFill="1" applyBorder="1" applyAlignment="1">
      <alignment vertical="center"/>
    </xf>
    <xf numFmtId="0" fontId="23" fillId="8" borderId="59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1" fontId="14" fillId="0" borderId="59" xfId="1" applyNumberFormat="1" applyFont="1" applyBorder="1" applyAlignment="1">
      <alignment vertical="center"/>
    </xf>
    <xf numFmtId="0" fontId="23" fillId="0" borderId="59" xfId="0" applyFont="1" applyBorder="1" applyAlignment="1">
      <alignment vertical="center"/>
    </xf>
    <xf numFmtId="164" fontId="14" fillId="6" borderId="36" xfId="4" applyNumberFormat="1" applyFont="1" applyFill="1" applyBorder="1" applyAlignment="1">
      <alignment vertical="center"/>
    </xf>
    <xf numFmtId="0" fontId="14" fillId="0" borderId="42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164" fontId="14" fillId="0" borderId="78" xfId="4" applyNumberFormat="1" applyFont="1" applyBorder="1" applyAlignment="1">
      <alignment vertical="center"/>
    </xf>
    <xf numFmtId="1" fontId="14" fillId="0" borderId="42" xfId="1" applyNumberFormat="1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3" fontId="17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165" fontId="14" fillId="0" borderId="36" xfId="4" applyNumberFormat="1" applyFont="1" applyBorder="1" applyAlignment="1">
      <alignment vertical="center"/>
    </xf>
    <xf numFmtId="165" fontId="14" fillId="8" borderId="36" xfId="4" applyNumberFormat="1" applyFont="1" applyFill="1" applyBorder="1" applyAlignment="1">
      <alignment vertical="center"/>
    </xf>
    <xf numFmtId="49" fontId="14" fillId="0" borderId="74" xfId="0" applyNumberFormat="1" applyFont="1" applyBorder="1" applyAlignment="1">
      <alignment horizontal="center" vertical="center"/>
    </xf>
    <xf numFmtId="165" fontId="14" fillId="0" borderId="36" xfId="4" applyNumberFormat="1" applyFont="1" applyFill="1" applyBorder="1" applyAlignment="1">
      <alignment vertical="center"/>
    </xf>
    <xf numFmtId="164" fontId="14" fillId="0" borderId="37" xfId="4" applyNumberFormat="1" applyFont="1" applyBorder="1" applyAlignment="1">
      <alignment vertical="center"/>
    </xf>
    <xf numFmtId="165" fontId="14" fillId="0" borderId="37" xfId="4" applyNumberFormat="1" applyFont="1" applyBorder="1" applyAlignment="1">
      <alignment vertical="center"/>
    </xf>
    <xf numFmtId="1" fontId="14" fillId="0" borderId="74" xfId="1" applyNumberFormat="1" applyFont="1" applyBorder="1" applyAlignment="1">
      <alignment vertical="center"/>
    </xf>
    <xf numFmtId="165" fontId="29" fillId="0" borderId="36" xfId="4" applyNumberFormat="1" applyFont="1" applyBorder="1" applyAlignment="1">
      <alignment vertical="center"/>
    </xf>
    <xf numFmtId="165" fontId="14" fillId="0" borderId="71" xfId="4" applyNumberFormat="1" applyFont="1" applyBorder="1" applyAlignment="1">
      <alignment vertical="center"/>
    </xf>
    <xf numFmtId="0" fontId="14" fillId="2" borderId="52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1" fontId="17" fillId="2" borderId="52" xfId="0" applyNumberFormat="1" applyFont="1" applyFill="1" applyBorder="1" applyAlignment="1">
      <alignment horizontal="center" vertical="center"/>
    </xf>
    <xf numFmtId="0" fontId="17" fillId="2" borderId="53" xfId="0" applyFont="1" applyFill="1" applyBorder="1" applyAlignment="1">
      <alignment horizontal="center" vertical="center"/>
    </xf>
    <xf numFmtId="49" fontId="39" fillId="2" borderId="52" xfId="0" applyNumberFormat="1" applyFont="1" applyFill="1" applyBorder="1" applyAlignment="1">
      <alignment horizontal="center" vertical="center"/>
    </xf>
    <xf numFmtId="1" fontId="17" fillId="7" borderId="52" xfId="0" applyNumberFormat="1" applyFont="1" applyFill="1" applyBorder="1" applyAlignment="1">
      <alignment horizontal="center" vertical="center"/>
    </xf>
    <xf numFmtId="1" fontId="14" fillId="0" borderId="0" xfId="1" applyNumberFormat="1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1" fontId="36" fillId="0" borderId="0" xfId="0" applyNumberFormat="1" applyFont="1" applyAlignment="1">
      <alignment vertical="center"/>
    </xf>
    <xf numFmtId="164" fontId="14" fillId="0" borderId="71" xfId="4" applyNumberFormat="1" applyFont="1" applyFill="1" applyBorder="1" applyAlignment="1">
      <alignment vertical="center"/>
    </xf>
    <xf numFmtId="164" fontId="14" fillId="8" borderId="71" xfId="4" applyNumberFormat="1" applyFont="1" applyFill="1" applyBorder="1" applyAlignment="1">
      <alignment vertical="center"/>
    </xf>
    <xf numFmtId="164" fontId="14" fillId="3" borderId="71" xfId="4" applyNumberFormat="1" applyFont="1" applyFill="1" applyBorder="1" applyAlignment="1">
      <alignment vertical="center"/>
    </xf>
    <xf numFmtId="0" fontId="14" fillId="0" borderId="34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1" fontId="17" fillId="0" borderId="14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1" fontId="17" fillId="0" borderId="0" xfId="0" applyNumberFormat="1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1" fontId="17" fillId="0" borderId="34" xfId="0" applyNumberFormat="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23" fillId="0" borderId="34" xfId="0" applyFont="1" applyBorder="1" applyAlignment="1">
      <alignment vertical="center"/>
    </xf>
    <xf numFmtId="0" fontId="23" fillId="3" borderId="52" xfId="0" applyFont="1" applyFill="1" applyBorder="1" applyAlignment="1">
      <alignment vertical="center"/>
    </xf>
    <xf numFmtId="0" fontId="23" fillId="3" borderId="74" xfId="0" applyFont="1" applyFill="1" applyBorder="1" applyAlignment="1">
      <alignment vertical="center"/>
    </xf>
    <xf numFmtId="3" fontId="14" fillId="0" borderId="52" xfId="0" applyNumberFormat="1" applyFont="1" applyBorder="1" applyAlignment="1">
      <alignment horizontal="center" vertical="center"/>
    </xf>
    <xf numFmtId="164" fontId="14" fillId="0" borderId="77" xfId="4" applyNumberFormat="1" applyFont="1" applyBorder="1" applyAlignment="1" applyProtection="1">
      <alignment vertical="center"/>
      <protection locked="0"/>
    </xf>
    <xf numFmtId="164" fontId="14" fillId="0" borderId="78" xfId="4" applyNumberFormat="1" applyFont="1" applyBorder="1" applyAlignment="1" applyProtection="1">
      <alignment vertical="center"/>
      <protection locked="0"/>
    </xf>
    <xf numFmtId="0" fontId="14" fillId="0" borderId="14" xfId="0" applyFont="1" applyBorder="1" applyAlignment="1">
      <alignment horizontal="left" vertical="center"/>
    </xf>
    <xf numFmtId="164" fontId="14" fillId="0" borderId="37" xfId="4" applyNumberFormat="1" applyFont="1" applyFill="1" applyBorder="1" applyAlignment="1">
      <alignment vertical="center"/>
    </xf>
    <xf numFmtId="164" fontId="14" fillId="0" borderId="38" xfId="4" applyNumberFormat="1" applyFont="1" applyBorder="1" applyAlignment="1">
      <alignment vertical="center"/>
    </xf>
    <xf numFmtId="0" fontId="14" fillId="0" borderId="52" xfId="0" applyFont="1" applyBorder="1" applyAlignment="1">
      <alignment horizontal="left" vertical="center"/>
    </xf>
    <xf numFmtId="49" fontId="17" fillId="0" borderId="52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17" fillId="0" borderId="59" xfId="0" applyNumberFormat="1" applyFont="1" applyBorder="1" applyAlignment="1">
      <alignment horizontal="center" vertical="center"/>
    </xf>
    <xf numFmtId="3" fontId="14" fillId="0" borderId="74" xfId="1" applyNumberFormat="1" applyFont="1" applyFill="1" applyBorder="1" applyAlignment="1">
      <alignment vertical="center"/>
    </xf>
    <xf numFmtId="1" fontId="38" fillId="0" borderId="52" xfId="0" applyNumberFormat="1" applyFont="1" applyBorder="1" applyAlignment="1">
      <alignment horizontal="center" vertical="center"/>
    </xf>
    <xf numFmtId="164" fontId="14" fillId="5" borderId="36" xfId="4" applyNumberFormat="1" applyFont="1" applyFill="1" applyBorder="1" applyAlignment="1">
      <alignment vertical="center"/>
    </xf>
    <xf numFmtId="0" fontId="23" fillId="5" borderId="52" xfId="0" applyFont="1" applyFill="1" applyBorder="1" applyAlignment="1">
      <alignment vertical="center"/>
    </xf>
    <xf numFmtId="164" fontId="29" fillId="6" borderId="36" xfId="4" applyNumberFormat="1" applyFont="1" applyFill="1" applyBorder="1" applyAlignment="1">
      <alignment vertical="center"/>
    </xf>
    <xf numFmtId="1" fontId="14" fillId="6" borderId="52" xfId="1" applyNumberFormat="1" applyFont="1" applyFill="1" applyBorder="1" applyAlignment="1">
      <alignment vertical="center"/>
    </xf>
    <xf numFmtId="0" fontId="23" fillId="6" borderId="52" xfId="0" applyFont="1" applyFill="1" applyBorder="1" applyAlignment="1">
      <alignment vertical="center"/>
    </xf>
    <xf numFmtId="164" fontId="29" fillId="0" borderId="37" xfId="4" applyNumberFormat="1" applyFont="1" applyBorder="1" applyAlignment="1">
      <alignment vertical="center"/>
    </xf>
    <xf numFmtId="0" fontId="17" fillId="0" borderId="52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7" fillId="0" borderId="43" xfId="0" applyFont="1" applyBorder="1" applyAlignment="1">
      <alignment vertical="center"/>
    </xf>
    <xf numFmtId="164" fontId="17" fillId="0" borderId="28" xfId="4" applyNumberFormat="1" applyFont="1" applyBorder="1" applyAlignment="1">
      <alignment vertical="center"/>
    </xf>
    <xf numFmtId="0" fontId="40" fillId="0" borderId="45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17" fillId="0" borderId="11" xfId="0" applyFont="1" applyBorder="1" applyAlignment="1">
      <alignment vertical="center"/>
    </xf>
    <xf numFmtId="1" fontId="14" fillId="0" borderId="71" xfId="1" applyNumberFormat="1" applyFont="1" applyBorder="1" applyAlignment="1">
      <alignment vertical="center"/>
    </xf>
    <xf numFmtId="165" fontId="14" fillId="0" borderId="11" xfId="1" applyNumberFormat="1" applyFont="1" applyBorder="1" applyAlignment="1">
      <alignment vertical="center"/>
    </xf>
    <xf numFmtId="164" fontId="14" fillId="0" borderId="42" xfId="4" applyNumberFormat="1" applyFont="1" applyFill="1" applyBorder="1" applyAlignment="1">
      <alignment vertical="center"/>
    </xf>
    <xf numFmtId="1" fontId="14" fillId="0" borderId="77" xfId="1" applyNumberFormat="1" applyFont="1" applyBorder="1" applyAlignment="1">
      <alignment vertical="center"/>
    </xf>
    <xf numFmtId="9" fontId="14" fillId="0" borderId="74" xfId="1" applyFont="1" applyFill="1" applyBorder="1" applyAlignment="1">
      <alignment vertical="center"/>
    </xf>
    <xf numFmtId="164" fontId="14" fillId="0" borderId="0" xfId="4" applyNumberFormat="1" applyFont="1" applyFill="1" applyBorder="1" applyAlignment="1">
      <alignment vertical="center"/>
    </xf>
    <xf numFmtId="3" fontId="14" fillId="0" borderId="0" xfId="1" applyNumberFormat="1" applyFont="1" applyFill="1" applyBorder="1" applyAlignment="1">
      <alignment vertical="center"/>
    </xf>
    <xf numFmtId="0" fontId="44" fillId="0" borderId="0" xfId="0" applyFont="1" applyAlignment="1">
      <alignment vertical="center"/>
    </xf>
    <xf numFmtId="1" fontId="14" fillId="0" borderId="78" xfId="1" applyNumberFormat="1" applyFont="1" applyBorder="1" applyAlignment="1">
      <alignment vertical="center"/>
    </xf>
    <xf numFmtId="1" fontId="14" fillId="5" borderId="81" xfId="1" applyNumberFormat="1" applyFont="1" applyFill="1" applyBorder="1" applyAlignment="1">
      <alignment vertical="center"/>
    </xf>
    <xf numFmtId="1" fontId="14" fillId="5" borderId="97" xfId="1" applyNumberFormat="1" applyFont="1" applyFill="1" applyBorder="1" applyAlignment="1">
      <alignment vertical="center"/>
    </xf>
    <xf numFmtId="9" fontId="14" fillId="0" borderId="77" xfId="1" applyFont="1" applyFill="1" applyBorder="1" applyAlignment="1">
      <alignment vertical="center"/>
    </xf>
    <xf numFmtId="9" fontId="14" fillId="0" borderId="84" xfId="1" applyFont="1" applyFill="1" applyBorder="1" applyAlignment="1">
      <alignment vertical="center"/>
    </xf>
    <xf numFmtId="9" fontId="14" fillId="0" borderId="81" xfId="1" applyFont="1" applyFill="1" applyBorder="1" applyAlignment="1">
      <alignment vertical="center"/>
    </xf>
    <xf numFmtId="1" fontId="14" fillId="5" borderId="77" xfId="1" applyNumberFormat="1" applyFont="1" applyFill="1" applyBorder="1" applyAlignment="1">
      <alignment vertical="center"/>
    </xf>
    <xf numFmtId="1" fontId="14" fillId="5" borderId="36" xfId="1" applyNumberFormat="1" applyFont="1" applyFill="1" applyBorder="1" applyAlignment="1">
      <alignment vertical="center"/>
    </xf>
    <xf numFmtId="1" fontId="14" fillId="5" borderId="71" xfId="1" applyNumberFormat="1" applyFont="1" applyFill="1" applyBorder="1" applyAlignment="1">
      <alignment vertical="center"/>
    </xf>
    <xf numFmtId="1" fontId="14" fillId="0" borderId="13" xfId="1" applyNumberFormat="1" applyFont="1" applyFill="1" applyBorder="1" applyAlignment="1">
      <alignment vertical="center"/>
    </xf>
    <xf numFmtId="9" fontId="14" fillId="0" borderId="96" xfId="1" applyFont="1" applyFill="1" applyBorder="1" applyAlignment="1">
      <alignment vertical="center"/>
    </xf>
    <xf numFmtId="9" fontId="14" fillId="0" borderId="71" xfId="1" applyFont="1" applyFill="1" applyBorder="1" applyAlignment="1">
      <alignment vertical="center"/>
    </xf>
    <xf numFmtId="1" fontId="14" fillId="5" borderId="96" xfId="1" applyNumberFormat="1" applyFont="1" applyFill="1" applyBorder="1" applyAlignment="1">
      <alignment vertical="center"/>
    </xf>
    <xf numFmtId="9" fontId="14" fillId="0" borderId="36" xfId="1" applyFont="1" applyFill="1" applyBorder="1" applyAlignment="1">
      <alignment vertical="center"/>
    </xf>
    <xf numFmtId="1" fontId="14" fillId="0" borderId="13" xfId="1" applyNumberFormat="1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9" fontId="14" fillId="0" borderId="37" xfId="1" applyFont="1" applyFill="1" applyBorder="1" applyAlignment="1">
      <alignment vertical="center"/>
    </xf>
    <xf numFmtId="0" fontId="17" fillId="0" borderId="8" xfId="0" applyFont="1" applyBorder="1" applyAlignment="1">
      <alignment vertical="center" shrinkToFit="1"/>
    </xf>
    <xf numFmtId="0" fontId="14" fillId="9" borderId="98" xfId="0" applyFont="1" applyFill="1" applyBorder="1" applyAlignment="1">
      <alignment vertical="center" shrinkToFit="1"/>
    </xf>
    <xf numFmtId="0" fontId="14" fillId="0" borderId="81" xfId="1" applyNumberFormat="1" applyFont="1" applyBorder="1" applyAlignment="1">
      <alignment vertical="center"/>
    </xf>
    <xf numFmtId="0" fontId="14" fillId="0" borderId="74" xfId="1" applyNumberFormat="1" applyFont="1" applyBorder="1" applyAlignment="1">
      <alignment vertical="center"/>
    </xf>
    <xf numFmtId="9" fontId="14" fillId="0" borderId="11" xfId="1" applyFont="1" applyFill="1" applyBorder="1" applyAlignment="1">
      <alignment vertical="center"/>
    </xf>
    <xf numFmtId="1" fontId="14" fillId="5" borderId="58" xfId="1" applyNumberFormat="1" applyFont="1" applyFill="1" applyBorder="1" applyAlignment="1">
      <alignment vertical="center"/>
    </xf>
    <xf numFmtId="0" fontId="14" fillId="9" borderId="99" xfId="0" applyFont="1" applyFill="1" applyBorder="1" applyAlignment="1">
      <alignment vertical="center" shrinkToFit="1"/>
    </xf>
    <xf numFmtId="9" fontId="14" fillId="0" borderId="99" xfId="1" applyFont="1" applyFill="1" applyBorder="1" applyAlignment="1">
      <alignment vertical="center" shrinkToFit="1"/>
    </xf>
    <xf numFmtId="0" fontId="14" fillId="9" borderId="100" xfId="0" applyFont="1" applyFill="1" applyBorder="1" applyAlignment="1">
      <alignment vertical="center" shrinkToFit="1"/>
    </xf>
    <xf numFmtId="9" fontId="14" fillId="0" borderId="100" xfId="1" applyFont="1" applyFill="1" applyBorder="1" applyAlignment="1">
      <alignment vertical="center" shrinkToFit="1"/>
    </xf>
    <xf numFmtId="0" fontId="14" fillId="9" borderId="36" xfId="0" applyFont="1" applyFill="1" applyBorder="1" applyAlignment="1">
      <alignment vertical="center" shrinkToFit="1"/>
    </xf>
    <xf numFmtId="0" fontId="14" fillId="9" borderId="101" xfId="0" applyFont="1" applyFill="1" applyBorder="1" applyAlignment="1">
      <alignment vertical="center" shrinkToFit="1"/>
    </xf>
    <xf numFmtId="9" fontId="14" fillId="0" borderId="102" xfId="1" applyFont="1" applyFill="1" applyBorder="1" applyAlignment="1">
      <alignment vertical="center" shrinkToFit="1"/>
    </xf>
    <xf numFmtId="0" fontId="14" fillId="9" borderId="103" xfId="0" applyFont="1" applyFill="1" applyBorder="1" applyAlignment="1">
      <alignment vertical="center" shrinkToFit="1"/>
    </xf>
    <xf numFmtId="9" fontId="14" fillId="0" borderId="104" xfId="1" applyFont="1" applyFill="1" applyBorder="1" applyAlignment="1">
      <alignment vertical="center" shrinkToFit="1"/>
    </xf>
    <xf numFmtId="0" fontId="45" fillId="0" borderId="52" xfId="0" applyFont="1" applyBorder="1" applyAlignment="1">
      <alignment vertical="center"/>
    </xf>
    <xf numFmtId="9" fontId="46" fillId="0" borderId="104" xfId="1" applyFont="1" applyFill="1" applyBorder="1" applyAlignment="1">
      <alignment vertical="center" shrinkToFit="1"/>
    </xf>
    <xf numFmtId="9" fontId="46" fillId="0" borderId="105" xfId="1" applyFont="1" applyFill="1" applyBorder="1" applyAlignment="1">
      <alignment vertical="center" shrinkToFit="1"/>
    </xf>
    <xf numFmtId="0" fontId="23" fillId="0" borderId="106" xfId="0" applyFont="1" applyBorder="1" applyAlignment="1">
      <alignment vertical="center" shrinkToFit="1"/>
    </xf>
    <xf numFmtId="0" fontId="17" fillId="0" borderId="14" xfId="0" applyFont="1" applyBorder="1" applyAlignment="1">
      <alignment vertical="center" shrinkToFit="1"/>
    </xf>
    <xf numFmtId="0" fontId="17" fillId="0" borderId="15" xfId="0" applyFont="1" applyBorder="1" applyAlignment="1">
      <alignment vertical="center" shrinkToFit="1"/>
    </xf>
    <xf numFmtId="0" fontId="14" fillId="0" borderId="14" xfId="4" applyNumberFormat="1" applyFont="1" applyFill="1" applyBorder="1" applyAlignment="1">
      <alignment vertical="center" shrinkToFit="1"/>
    </xf>
    <xf numFmtId="0" fontId="29" fillId="0" borderId="14" xfId="0" applyFont="1" applyBorder="1" applyAlignment="1">
      <alignment vertical="center" shrinkToFit="1"/>
    </xf>
    <xf numFmtId="0" fontId="14" fillId="0" borderId="14" xfId="0" applyFont="1" applyBorder="1" applyAlignment="1">
      <alignment vertical="center" shrinkToFit="1"/>
    </xf>
    <xf numFmtId="0" fontId="14" fillId="9" borderId="107" xfId="0" applyFont="1" applyFill="1" applyBorder="1" applyAlignment="1">
      <alignment vertical="center" shrinkToFit="1"/>
    </xf>
    <xf numFmtId="9" fontId="14" fillId="0" borderId="108" xfId="1" applyFont="1" applyFill="1" applyBorder="1" applyAlignment="1">
      <alignment vertical="center" shrinkToFit="1"/>
    </xf>
    <xf numFmtId="0" fontId="23" fillId="0" borderId="14" xfId="0" applyFont="1" applyBorder="1" applyAlignment="1">
      <alignment vertical="center" shrinkToFit="1"/>
    </xf>
    <xf numFmtId="0" fontId="14" fillId="10" borderId="91" xfId="0" applyFont="1" applyFill="1" applyBorder="1" applyAlignment="1">
      <alignment vertical="center" shrinkToFit="1"/>
    </xf>
    <xf numFmtId="0" fontId="14" fillId="11" borderId="91" xfId="0" applyFont="1" applyFill="1" applyBorder="1" applyAlignment="1">
      <alignment vertical="center" shrinkToFit="1"/>
    </xf>
    <xf numFmtId="0" fontId="45" fillId="0" borderId="54" xfId="0" applyFont="1" applyBorder="1" applyAlignment="1">
      <alignment vertical="center" shrinkToFit="1"/>
    </xf>
    <xf numFmtId="0" fontId="47" fillId="0" borderId="75" xfId="0" applyFont="1" applyBorder="1" applyAlignment="1">
      <alignment vertical="center" shrinkToFit="1"/>
    </xf>
    <xf numFmtId="0" fontId="47" fillId="0" borderId="54" xfId="0" applyFont="1" applyBorder="1" applyAlignment="1">
      <alignment vertical="center" shrinkToFit="1"/>
    </xf>
    <xf numFmtId="0" fontId="47" fillId="4" borderId="54" xfId="0" applyFont="1" applyFill="1" applyBorder="1" applyAlignment="1">
      <alignment vertical="center" shrinkToFit="1"/>
    </xf>
    <xf numFmtId="164" fontId="14" fillId="0" borderId="38" xfId="4" applyNumberFormat="1" applyFont="1" applyFill="1" applyBorder="1" applyAlignment="1">
      <alignment vertical="center"/>
    </xf>
    <xf numFmtId="164" fontId="46" fillId="0" borderId="38" xfId="4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left" vertical="center" shrinkToFit="1"/>
    </xf>
    <xf numFmtId="0" fontId="14" fillId="0" borderId="25" xfId="0" applyFont="1" applyBorder="1" applyAlignment="1">
      <alignment horizontal="left" vertical="center" shrinkToFit="1"/>
    </xf>
    <xf numFmtId="0" fontId="43" fillId="0" borderId="79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80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</cellXfs>
  <cellStyles count="5">
    <cellStyle name="Čárka" xfId="4" builtinId="3"/>
    <cellStyle name="Hyperlink" xfId="3" xr:uid="{00000000-0005-0000-0000-000000000000}"/>
    <cellStyle name="Normální" xfId="0" builtinId="0"/>
    <cellStyle name="Normální 2" xfId="2" xr:uid="{00000000-0005-0000-0000-000002000000}"/>
    <cellStyle name="Procenta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CDDC"/>
      <color rgb="FFFCD5B4"/>
      <color rgb="FF76BE85"/>
      <color rgb="FFFF99FF"/>
      <color rgb="FFFFFF00"/>
      <color rgb="FFFFCC99"/>
      <color rgb="FF000000"/>
      <color rgb="FFFF7C80"/>
      <color rgb="FFB1A0C7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 Papajanovský" id="{82F4ADD8-3E24-4153-B21B-876EA547397F}" userId="S::j.papajanovsky@ceska-kamenice.cz::59fa977e-49a9-4f64-9a26-fa982c138849" providerId="AD"/>
</personList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0" dT="2023-11-26T20:24:01.01" personId="{82F4ADD8-3E24-4153-B21B-876EA547397F}" id="{3FADB900-3E80-4311-B0BB-89318AF1D4F2}">
    <text>Upřesní J. Volfová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opLeftCell="O4" zoomScale="150" zoomScaleNormal="150" workbookViewId="0">
      <selection activeCell="D16" sqref="D16"/>
    </sheetView>
  </sheetViews>
  <sheetFormatPr defaultColWidth="8.88671875" defaultRowHeight="12.75" customHeight="1" x14ac:dyDescent="0.25"/>
  <cols>
    <col min="1" max="1" width="18.109375" customWidth="1"/>
    <col min="2" max="4" width="18.44140625" customWidth="1"/>
    <col min="5" max="5" width="51.109375" customWidth="1"/>
    <col min="7" max="7" width="10" customWidth="1"/>
  </cols>
  <sheetData>
    <row r="1" spans="1:10" ht="15.6" x14ac:dyDescent="0.25">
      <c r="A1" s="440" t="s">
        <v>0</v>
      </c>
      <c r="B1" s="440"/>
      <c r="C1" s="440"/>
      <c r="D1" s="440"/>
      <c r="E1" s="440"/>
      <c r="F1" s="2"/>
      <c r="G1" s="2"/>
      <c r="H1" s="2"/>
      <c r="I1" s="2"/>
      <c r="J1" s="2"/>
    </row>
    <row r="2" spans="1:10" ht="13.2" x14ac:dyDescent="0.25">
      <c r="B2" s="18">
        <v>2024</v>
      </c>
      <c r="C2" s="19">
        <v>2024</v>
      </c>
      <c r="D2" s="32">
        <v>2025</v>
      </c>
    </row>
    <row r="3" spans="1:10" ht="13.2" x14ac:dyDescent="0.25">
      <c r="B3" s="20" t="s">
        <v>1</v>
      </c>
      <c r="C3" s="21" t="s">
        <v>2</v>
      </c>
      <c r="D3" s="31" t="s">
        <v>3</v>
      </c>
    </row>
    <row r="5" spans="1:10" ht="13.2" x14ac:dyDescent="0.25">
      <c r="A5" s="1" t="s">
        <v>4</v>
      </c>
      <c r="B5" s="22">
        <f>'Příjmy 2025'!F99</f>
        <v>220448.9</v>
      </c>
      <c r="C5" s="22">
        <f>'Příjmy 2025'!G99</f>
        <v>138430</v>
      </c>
      <c r="D5" s="22">
        <f>'Příjmy 2025'!H99</f>
        <v>217967.5</v>
      </c>
    </row>
    <row r="6" spans="1:10" ht="13.2" x14ac:dyDescent="0.25">
      <c r="A6" s="1" t="s">
        <v>5</v>
      </c>
      <c r="B6" s="23">
        <f>'Výdaje 2025'!F173</f>
        <v>266492</v>
      </c>
      <c r="C6" s="23">
        <f>'Výdaje 2025'!G173</f>
        <v>146864</v>
      </c>
      <c r="D6" s="23">
        <f>'Výdaje 2025'!H173</f>
        <v>203840</v>
      </c>
    </row>
    <row r="7" spans="1:10" ht="13.2" x14ac:dyDescent="0.25">
      <c r="A7" s="1" t="s">
        <v>6</v>
      </c>
      <c r="B7" s="24">
        <f>B5-B6</f>
        <v>-46043.100000000006</v>
      </c>
      <c r="C7" s="24">
        <f>C5-C6</f>
        <v>-8434</v>
      </c>
      <c r="D7" s="24">
        <f>D5-D6</f>
        <v>14127.5</v>
      </c>
    </row>
    <row r="8" spans="1:10" ht="13.2" x14ac:dyDescent="0.25">
      <c r="B8" s="14"/>
      <c r="C8" s="14"/>
      <c r="D8" s="14"/>
    </row>
    <row r="9" spans="1:10" ht="13.2" x14ac:dyDescent="0.25">
      <c r="A9" s="73" t="s">
        <v>7</v>
      </c>
      <c r="B9" s="74"/>
      <c r="C9" s="74"/>
      <c r="D9" s="74"/>
      <c r="E9" s="75"/>
      <c r="G9" s="1"/>
    </row>
    <row r="10" spans="1:10" ht="13.2" x14ac:dyDescent="0.25">
      <c r="A10" s="46">
        <v>8115</v>
      </c>
      <c r="B10" s="26">
        <v>19655</v>
      </c>
      <c r="C10" s="25">
        <v>6366</v>
      </c>
      <c r="D10" s="26">
        <v>4503</v>
      </c>
      <c r="E10" s="47" t="s">
        <v>8</v>
      </c>
      <c r="F10" s="63"/>
      <c r="G10" s="6"/>
      <c r="H10" s="6"/>
    </row>
    <row r="11" spans="1:10" ht="13.2" x14ac:dyDescent="0.25">
      <c r="A11" s="46">
        <v>8115</v>
      </c>
      <c r="B11" s="28">
        <v>483</v>
      </c>
      <c r="C11" s="27">
        <v>382</v>
      </c>
      <c r="D11" s="28">
        <v>365</v>
      </c>
      <c r="E11" s="47" t="s">
        <v>9</v>
      </c>
      <c r="G11" s="6"/>
      <c r="H11" s="6"/>
    </row>
    <row r="12" spans="1:10" ht="13.2" x14ac:dyDescent="0.25">
      <c r="A12" s="46">
        <v>8123</v>
      </c>
      <c r="B12" s="28">
        <v>10000</v>
      </c>
      <c r="C12" s="48">
        <v>4612</v>
      </c>
      <c r="D12" s="28">
        <v>10000</v>
      </c>
      <c r="E12" s="49" t="s">
        <v>10</v>
      </c>
      <c r="G12" s="6"/>
      <c r="H12" s="6"/>
    </row>
    <row r="13" spans="1:10" ht="13.2" x14ac:dyDescent="0.25">
      <c r="A13" s="46">
        <v>8124</v>
      </c>
      <c r="B13" s="28">
        <v>0</v>
      </c>
      <c r="C13" s="48">
        <v>0</v>
      </c>
      <c r="D13" s="28">
        <v>-10000</v>
      </c>
      <c r="E13" s="49" t="s">
        <v>11</v>
      </c>
      <c r="G13" s="6"/>
      <c r="H13" s="6"/>
    </row>
    <row r="14" spans="1:10" ht="13.2" x14ac:dyDescent="0.25">
      <c r="A14" s="46">
        <v>8123</v>
      </c>
      <c r="B14" s="28">
        <v>12000</v>
      </c>
      <c r="C14" s="48">
        <v>6680</v>
      </c>
      <c r="D14" s="28">
        <v>12000</v>
      </c>
      <c r="E14" s="49" t="s">
        <v>12</v>
      </c>
      <c r="G14" s="6"/>
      <c r="H14" s="6"/>
    </row>
    <row r="15" spans="1:10" ht="13.2" x14ac:dyDescent="0.25">
      <c r="A15" s="46">
        <v>8124</v>
      </c>
      <c r="B15" s="28"/>
      <c r="C15" s="48"/>
      <c r="D15" s="28">
        <v>-5000</v>
      </c>
      <c r="E15" s="49" t="s">
        <v>13</v>
      </c>
      <c r="G15" s="6"/>
      <c r="H15" s="6"/>
    </row>
    <row r="16" spans="1:10" ht="13.2" x14ac:dyDescent="0.25">
      <c r="A16" s="46">
        <v>8123</v>
      </c>
      <c r="B16" s="28">
        <v>27500</v>
      </c>
      <c r="C16" s="48">
        <v>6656</v>
      </c>
      <c r="D16" s="28">
        <v>17500</v>
      </c>
      <c r="E16" s="49" t="s">
        <v>14</v>
      </c>
      <c r="G16" s="6"/>
      <c r="H16" s="6"/>
    </row>
    <row r="17" spans="1:13" ht="13.2" x14ac:dyDescent="0.25">
      <c r="A17" s="46">
        <v>8124</v>
      </c>
      <c r="B17" s="28">
        <v>0</v>
      </c>
      <c r="C17" s="48">
        <v>0</v>
      </c>
      <c r="D17" s="28">
        <v>-2435</v>
      </c>
      <c r="E17" s="49" t="s">
        <v>15</v>
      </c>
      <c r="F17" t="s">
        <v>16</v>
      </c>
      <c r="G17" s="6"/>
      <c r="H17" s="6"/>
    </row>
    <row r="18" spans="1:13" ht="13.2" x14ac:dyDescent="0.25">
      <c r="A18" s="46">
        <v>8124</v>
      </c>
      <c r="B18" s="28"/>
      <c r="C18" s="48"/>
      <c r="D18" s="28">
        <v>-25981</v>
      </c>
      <c r="E18" s="49" t="s">
        <v>17</v>
      </c>
      <c r="G18" s="6"/>
      <c r="H18" s="6"/>
    </row>
    <row r="19" spans="1:13" ht="13.2" x14ac:dyDescent="0.25">
      <c r="A19" s="46">
        <v>8124</v>
      </c>
      <c r="B19" s="28">
        <v>-454</v>
      </c>
      <c r="C19" s="48">
        <v>-378</v>
      </c>
      <c r="D19" s="28">
        <v>-454</v>
      </c>
      <c r="E19" s="49" t="s">
        <v>18</v>
      </c>
      <c r="G19" s="6"/>
      <c r="H19" s="6"/>
      <c r="K19" s="4"/>
      <c r="L19" s="4"/>
      <c r="M19" s="5"/>
    </row>
    <row r="20" spans="1:13" ht="13.2" x14ac:dyDescent="0.25">
      <c r="A20" s="46">
        <v>8124</v>
      </c>
      <c r="B20" s="26">
        <v>-605</v>
      </c>
      <c r="C20" s="50">
        <v>-504</v>
      </c>
      <c r="D20" s="26">
        <v>-605</v>
      </c>
      <c r="E20" s="51" t="s">
        <v>19</v>
      </c>
      <c r="G20" s="6"/>
      <c r="H20" s="6"/>
      <c r="K20" s="4"/>
      <c r="L20" s="4"/>
      <c r="M20" s="5"/>
    </row>
    <row r="21" spans="1:13" ht="13.2" x14ac:dyDescent="0.25">
      <c r="A21" s="52">
        <v>8124</v>
      </c>
      <c r="B21" s="26">
        <v>-283</v>
      </c>
      <c r="C21" s="29">
        <v>-236</v>
      </c>
      <c r="D21" s="26">
        <v>-283</v>
      </c>
      <c r="E21" s="51" t="s">
        <v>20</v>
      </c>
      <c r="G21" s="6"/>
      <c r="H21" s="6"/>
    </row>
    <row r="22" spans="1:13" ht="13.2" x14ac:dyDescent="0.25">
      <c r="A22" s="46">
        <v>8124</v>
      </c>
      <c r="B22" s="26">
        <v>-550</v>
      </c>
      <c r="C22" s="25">
        <v>-458</v>
      </c>
      <c r="D22" s="26">
        <v>-550</v>
      </c>
      <c r="E22" s="53" t="s">
        <v>21</v>
      </c>
      <c r="G22" s="6"/>
      <c r="H22" s="6"/>
    </row>
    <row r="23" spans="1:13" ht="13.2" x14ac:dyDescent="0.25">
      <c r="A23" s="76">
        <v>8124</v>
      </c>
      <c r="B23" s="26">
        <v>-2653</v>
      </c>
      <c r="C23" s="50">
        <v>-2236</v>
      </c>
      <c r="D23" s="26">
        <v>-2500</v>
      </c>
      <c r="E23" s="53" t="s">
        <v>22</v>
      </c>
      <c r="G23" s="6"/>
      <c r="H23" s="6"/>
    </row>
    <row r="24" spans="1:13" ht="13.2" x14ac:dyDescent="0.25">
      <c r="A24" s="76">
        <v>8124</v>
      </c>
      <c r="B24" s="54">
        <v>-115</v>
      </c>
      <c r="C24" s="55"/>
      <c r="D24" s="54">
        <v>-688</v>
      </c>
      <c r="E24" s="53" t="s">
        <v>23</v>
      </c>
      <c r="G24" s="6"/>
      <c r="H24" s="6"/>
    </row>
    <row r="25" spans="1:13" ht="13.2" x14ac:dyDescent="0.25">
      <c r="A25" s="17">
        <v>8901</v>
      </c>
      <c r="B25" s="64"/>
      <c r="C25" s="48">
        <v>1479</v>
      </c>
      <c r="D25" s="64"/>
      <c r="E25" s="56" t="s">
        <v>24</v>
      </c>
      <c r="G25" s="7"/>
      <c r="H25" s="6"/>
      <c r="K25" s="4"/>
    </row>
    <row r="26" spans="1:13" ht="13.2" x14ac:dyDescent="0.25">
      <c r="A26" s="67">
        <v>8905</v>
      </c>
      <c r="B26" s="68"/>
      <c r="C26" s="30"/>
      <c r="D26" s="68">
        <v>-10000</v>
      </c>
      <c r="E26" s="69" t="s">
        <v>25</v>
      </c>
      <c r="G26" s="7"/>
      <c r="H26" s="6"/>
      <c r="K26" s="4"/>
    </row>
    <row r="27" spans="1:13" ht="13.2" x14ac:dyDescent="0.25">
      <c r="A27" s="65"/>
      <c r="B27" s="77">
        <f>SUM(B10:B25)</f>
        <v>64978</v>
      </c>
      <c r="C27" s="66">
        <f>SUM(C10:C25)</f>
        <v>22363</v>
      </c>
      <c r="D27" s="77">
        <f>SUM(D10:D26)</f>
        <v>-14128</v>
      </c>
      <c r="E27" s="75"/>
      <c r="G27" s="6"/>
      <c r="H27" s="6"/>
      <c r="K27" s="4"/>
    </row>
    <row r="28" spans="1:13" ht="13.2" x14ac:dyDescent="0.25">
      <c r="A28" s="57"/>
      <c r="G28" s="6" t="s">
        <v>26</v>
      </c>
    </row>
    <row r="29" spans="1:13" ht="13.2" x14ac:dyDescent="0.25">
      <c r="A29" s="1"/>
      <c r="B29" s="3"/>
      <c r="C29" s="3" t="s">
        <v>27</v>
      </c>
      <c r="D29" s="3">
        <f>D7+D27</f>
        <v>-0.5</v>
      </c>
    </row>
    <row r="32" spans="1:13" ht="13.2" x14ac:dyDescent="0.25">
      <c r="B32">
        <v>8115</v>
      </c>
      <c r="C32">
        <v>1960</v>
      </c>
      <c r="D32" t="s">
        <v>28</v>
      </c>
    </row>
    <row r="33" spans="3:4" ht="13.2" x14ac:dyDescent="0.25">
      <c r="C33">
        <v>125</v>
      </c>
      <c r="D33" t="s">
        <v>29</v>
      </c>
    </row>
    <row r="34" spans="3:4" ht="13.2" x14ac:dyDescent="0.25">
      <c r="C34">
        <v>1139</v>
      </c>
      <c r="D34" t="s">
        <v>30</v>
      </c>
    </row>
    <row r="35" spans="3:4" ht="13.2" x14ac:dyDescent="0.25">
      <c r="C35">
        <v>1279</v>
      </c>
      <c r="D35" t="s">
        <v>31</v>
      </c>
    </row>
    <row r="36" spans="3:4" ht="13.2" x14ac:dyDescent="0.25">
      <c r="C36">
        <f>SUM(C32:C35)</f>
        <v>4503</v>
      </c>
    </row>
  </sheetData>
  <mergeCells count="1">
    <mergeCell ref="A1:E1"/>
  </mergeCells>
  <conditionalFormatting sqref="B31:D31">
    <cfRule type="cellIs" dxfId="1" priority="1" operator="equal">
      <formula>"rezerva ok"</formula>
    </cfRule>
    <cfRule type="cellIs" dxfId="0" priority="2" operator="equal">
      <formula>"moc nízká rezerva"</formula>
    </cfRule>
  </conditionalFormatting>
  <pageMargins left="0.7" right="0.7" top="0.78740157499999996" bottom="0.78740157499999996" header="0.3" footer="0.3"/>
  <pageSetup paperSize="9" scale="50" fitToHeight="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6"/>
  <sheetViews>
    <sheetView zoomScale="150" zoomScaleNormal="150" workbookViewId="0">
      <pane ySplit="3" topLeftCell="A86" activePane="bottomLeft" state="frozen"/>
      <selection pane="bottomLeft" activeCell="H103" sqref="H103"/>
    </sheetView>
  </sheetViews>
  <sheetFormatPr defaultColWidth="8.88671875" defaultRowHeight="13.2" x14ac:dyDescent="0.25"/>
  <cols>
    <col min="1" max="1" width="9.44140625" style="82" customWidth="1"/>
    <col min="2" max="4" width="5.44140625" style="82" customWidth="1"/>
    <col min="5" max="5" width="9.44140625" style="204" customWidth="1"/>
    <col min="6" max="9" width="9.44140625" style="82" customWidth="1"/>
    <col min="10" max="10" width="40.44140625" style="82" customWidth="1"/>
    <col min="11" max="16384" width="8.88671875" style="82"/>
  </cols>
  <sheetData>
    <row r="1" spans="1:11" ht="20.100000000000001" customHeight="1" thickBot="1" x14ac:dyDescent="0.3">
      <c r="A1" s="441" t="s">
        <v>32</v>
      </c>
      <c r="B1" s="441"/>
      <c r="C1" s="441"/>
      <c r="D1" s="441"/>
      <c r="E1" s="441"/>
      <c r="F1" s="441"/>
      <c r="G1" s="441"/>
      <c r="H1" s="441"/>
      <c r="I1" s="441"/>
      <c r="J1" s="441"/>
      <c r="K1" s="81"/>
    </row>
    <row r="2" spans="1:11" ht="21.9" customHeight="1" thickBot="1" x14ac:dyDescent="0.3">
      <c r="A2" s="83" t="s">
        <v>33</v>
      </c>
      <c r="B2" s="83" t="s">
        <v>34</v>
      </c>
      <c r="C2" s="84" t="s">
        <v>35</v>
      </c>
      <c r="D2" s="85" t="s">
        <v>36</v>
      </c>
      <c r="E2" s="86" t="s">
        <v>37</v>
      </c>
      <c r="F2" s="87" t="s">
        <v>1</v>
      </c>
      <c r="G2" s="87" t="s">
        <v>38</v>
      </c>
      <c r="H2" s="88" t="s">
        <v>39</v>
      </c>
      <c r="I2" s="205" t="s">
        <v>294</v>
      </c>
      <c r="J2" s="89"/>
      <c r="K2" s="81"/>
    </row>
    <row r="3" spans="1:11" ht="21.9" customHeight="1" thickBot="1" x14ac:dyDescent="0.3">
      <c r="A3" s="90"/>
      <c r="B3" s="90"/>
      <c r="C3" s="90"/>
      <c r="D3" s="90"/>
      <c r="E3" s="91">
        <v>2024</v>
      </c>
      <c r="F3" s="92">
        <v>2024</v>
      </c>
      <c r="G3" s="92">
        <v>2024</v>
      </c>
      <c r="H3" s="93">
        <v>2025</v>
      </c>
      <c r="I3" s="206" t="s">
        <v>125</v>
      </c>
      <c r="J3" s="94" t="s">
        <v>41</v>
      </c>
    </row>
    <row r="4" spans="1:11" ht="12.75" customHeight="1" x14ac:dyDescent="0.25">
      <c r="A4" s="95"/>
      <c r="B4" s="95"/>
      <c r="C4" s="95"/>
      <c r="D4" s="95"/>
      <c r="E4" s="96"/>
      <c r="F4" s="95"/>
      <c r="G4" s="95"/>
      <c r="H4" s="95"/>
      <c r="I4" s="95"/>
      <c r="J4" s="97"/>
    </row>
    <row r="5" spans="1:11" ht="12.75" customHeight="1" x14ac:dyDescent="0.25">
      <c r="A5" s="98"/>
      <c r="B5" s="79" t="s">
        <v>42</v>
      </c>
      <c r="C5" s="98"/>
      <c r="D5" s="98"/>
      <c r="E5" s="99"/>
      <c r="F5" s="100"/>
      <c r="G5" s="100"/>
      <c r="H5" s="97"/>
      <c r="I5" s="97"/>
      <c r="J5" s="100"/>
    </row>
    <row r="6" spans="1:11" ht="12.75" customHeight="1" x14ac:dyDescent="0.25">
      <c r="A6" s="101"/>
      <c r="B6" s="102"/>
      <c r="C6" s="103" t="s">
        <v>43</v>
      </c>
      <c r="D6" s="104">
        <v>1111</v>
      </c>
      <c r="E6" s="105">
        <v>16940</v>
      </c>
      <c r="F6" s="106">
        <v>16940</v>
      </c>
      <c r="G6" s="107">
        <v>14872</v>
      </c>
      <c r="H6" s="411">
        <v>20440</v>
      </c>
      <c r="I6" s="412">
        <f>H6/F6</f>
        <v>1.2066115702479339</v>
      </c>
      <c r="J6" s="154" t="s">
        <v>44</v>
      </c>
    </row>
    <row r="7" spans="1:11" ht="12.75" customHeight="1" x14ac:dyDescent="0.25">
      <c r="A7" s="102"/>
      <c r="B7" s="102"/>
      <c r="C7" s="103" t="s">
        <v>43</v>
      </c>
      <c r="D7" s="104">
        <v>1112</v>
      </c>
      <c r="E7" s="105">
        <v>1300</v>
      </c>
      <c r="F7" s="105">
        <v>1300</v>
      </c>
      <c r="G7" s="107">
        <v>918</v>
      </c>
      <c r="H7" s="207">
        <v>1530</v>
      </c>
      <c r="I7" s="220">
        <f t="shared" ref="I7:I19" si="0">H7/F7</f>
        <v>1.176923076923077</v>
      </c>
      <c r="J7" s="154" t="s">
        <v>45</v>
      </c>
    </row>
    <row r="8" spans="1:11" ht="12.75" customHeight="1" x14ac:dyDescent="0.25">
      <c r="A8" s="102"/>
      <c r="B8" s="102"/>
      <c r="C8" s="103" t="s">
        <v>43</v>
      </c>
      <c r="D8" s="104">
        <v>1113</v>
      </c>
      <c r="E8" s="105">
        <v>3810</v>
      </c>
      <c r="F8" s="105">
        <v>3810</v>
      </c>
      <c r="G8" s="107">
        <v>3527</v>
      </c>
      <c r="H8" s="207">
        <v>3320</v>
      </c>
      <c r="I8" s="220">
        <f t="shared" si="0"/>
        <v>0.87139107611548561</v>
      </c>
      <c r="J8" s="154" t="s">
        <v>46</v>
      </c>
    </row>
    <row r="9" spans="1:11" ht="12.75" customHeight="1" x14ac:dyDescent="0.25">
      <c r="A9" s="102"/>
      <c r="B9" s="102"/>
      <c r="C9" s="103" t="s">
        <v>43</v>
      </c>
      <c r="D9" s="104">
        <v>1121</v>
      </c>
      <c r="E9" s="105">
        <v>28360</v>
      </c>
      <c r="F9" s="105">
        <v>28360</v>
      </c>
      <c r="G9" s="107">
        <v>20664</v>
      </c>
      <c r="H9" s="207">
        <v>27230</v>
      </c>
      <c r="I9" s="220">
        <f t="shared" si="0"/>
        <v>0.96015514809590974</v>
      </c>
      <c r="J9" s="154" t="s">
        <v>47</v>
      </c>
    </row>
    <row r="10" spans="1:11" ht="12.75" customHeight="1" x14ac:dyDescent="0.25">
      <c r="A10" s="102"/>
      <c r="B10" s="102"/>
      <c r="C10" s="103"/>
      <c r="D10" s="104">
        <v>1122</v>
      </c>
      <c r="E10" s="105">
        <v>2800</v>
      </c>
      <c r="F10" s="105">
        <v>5276</v>
      </c>
      <c r="G10" s="107">
        <v>5276</v>
      </c>
      <c r="H10" s="207">
        <v>3500</v>
      </c>
      <c r="I10" s="220">
        <f t="shared" si="0"/>
        <v>0.6633813495072024</v>
      </c>
      <c r="J10" s="154" t="s">
        <v>48</v>
      </c>
    </row>
    <row r="11" spans="1:11" ht="12.75" customHeight="1" x14ac:dyDescent="0.25">
      <c r="A11" s="102"/>
      <c r="B11" s="102"/>
      <c r="C11" s="103" t="s">
        <v>43</v>
      </c>
      <c r="D11" s="104">
        <v>1211</v>
      </c>
      <c r="E11" s="105">
        <v>53000</v>
      </c>
      <c r="F11" s="105">
        <v>53750</v>
      </c>
      <c r="G11" s="107">
        <v>41313</v>
      </c>
      <c r="H11" s="207">
        <v>54495</v>
      </c>
      <c r="I11" s="220">
        <f t="shared" si="0"/>
        <v>1.013860465116279</v>
      </c>
      <c r="J11" s="154" t="s">
        <v>49</v>
      </c>
    </row>
    <row r="12" spans="1:11" ht="12.75" customHeight="1" x14ac:dyDescent="0.25">
      <c r="A12" s="102"/>
      <c r="B12" s="102"/>
      <c r="C12" s="103"/>
      <c r="D12" s="104">
        <v>1341</v>
      </c>
      <c r="E12" s="105">
        <v>145</v>
      </c>
      <c r="F12" s="105">
        <v>145</v>
      </c>
      <c r="G12" s="107">
        <v>110</v>
      </c>
      <c r="H12" s="207">
        <v>110</v>
      </c>
      <c r="I12" s="220">
        <f t="shared" si="0"/>
        <v>0.75862068965517238</v>
      </c>
      <c r="J12" s="154" t="s">
        <v>50</v>
      </c>
    </row>
    <row r="13" spans="1:11" ht="12.75" customHeight="1" x14ac:dyDescent="0.25">
      <c r="A13" s="102"/>
      <c r="B13" s="101"/>
      <c r="C13" s="102"/>
      <c r="D13" s="104">
        <v>1345</v>
      </c>
      <c r="E13" s="105">
        <v>3840</v>
      </c>
      <c r="F13" s="105">
        <v>3840</v>
      </c>
      <c r="G13" s="107">
        <v>3499</v>
      </c>
      <c r="H13" s="207">
        <v>4200</v>
      </c>
      <c r="I13" s="220">
        <f t="shared" si="0"/>
        <v>1.09375</v>
      </c>
      <c r="J13" s="154" t="s">
        <v>51</v>
      </c>
    </row>
    <row r="14" spans="1:11" ht="12.75" customHeight="1" x14ac:dyDescent="0.25">
      <c r="A14" s="102"/>
      <c r="B14" s="102"/>
      <c r="C14" s="102"/>
      <c r="D14" s="104">
        <v>1342</v>
      </c>
      <c r="E14" s="105">
        <v>150</v>
      </c>
      <c r="F14" s="105">
        <v>150</v>
      </c>
      <c r="G14" s="107">
        <v>197</v>
      </c>
      <c r="H14" s="207">
        <v>200</v>
      </c>
      <c r="I14" s="220">
        <f t="shared" si="0"/>
        <v>1.3333333333333333</v>
      </c>
      <c r="J14" s="154" t="s">
        <v>52</v>
      </c>
    </row>
    <row r="15" spans="1:11" ht="12.75" customHeight="1" x14ac:dyDescent="0.25">
      <c r="A15" s="102"/>
      <c r="B15" s="102"/>
      <c r="C15" s="102"/>
      <c r="D15" s="104">
        <v>1343</v>
      </c>
      <c r="E15" s="105">
        <v>130</v>
      </c>
      <c r="F15" s="105">
        <v>130</v>
      </c>
      <c r="G15" s="107">
        <v>132</v>
      </c>
      <c r="H15" s="207">
        <v>140</v>
      </c>
      <c r="I15" s="220">
        <f t="shared" si="0"/>
        <v>1.0769230769230769</v>
      </c>
      <c r="J15" s="154" t="s">
        <v>53</v>
      </c>
    </row>
    <row r="16" spans="1:11" ht="12.75" customHeight="1" x14ac:dyDescent="0.25">
      <c r="A16" s="102"/>
      <c r="B16" s="102"/>
      <c r="C16" s="102"/>
      <c r="D16" s="104">
        <v>1361</v>
      </c>
      <c r="E16" s="105">
        <v>560</v>
      </c>
      <c r="F16" s="105">
        <v>560</v>
      </c>
      <c r="G16" s="107">
        <v>531</v>
      </c>
      <c r="H16" s="207">
        <v>700</v>
      </c>
      <c r="I16" s="220">
        <f t="shared" si="0"/>
        <v>1.25</v>
      </c>
      <c r="J16" s="154" t="s">
        <v>54</v>
      </c>
    </row>
    <row r="17" spans="1:12" ht="12.75" customHeight="1" x14ac:dyDescent="0.25">
      <c r="A17" s="102"/>
      <c r="B17" s="102"/>
      <c r="C17" s="102"/>
      <c r="D17" s="104">
        <v>1381</v>
      </c>
      <c r="E17" s="105">
        <v>1300</v>
      </c>
      <c r="F17" s="105">
        <v>1300</v>
      </c>
      <c r="G17" s="107">
        <v>218</v>
      </c>
      <c r="H17" s="413">
        <v>1800</v>
      </c>
      <c r="I17" s="414">
        <f t="shared" si="0"/>
        <v>1.3846153846153846</v>
      </c>
      <c r="J17" s="120" t="s">
        <v>55</v>
      </c>
    </row>
    <row r="18" spans="1:12" ht="12.75" customHeight="1" thickBot="1" x14ac:dyDescent="0.3">
      <c r="A18" s="108"/>
      <c r="B18" s="108"/>
      <c r="C18" s="108"/>
      <c r="D18" s="109">
        <v>1511</v>
      </c>
      <c r="E18" s="110">
        <v>7800</v>
      </c>
      <c r="F18" s="110">
        <v>9944</v>
      </c>
      <c r="G18" s="111">
        <v>7809</v>
      </c>
      <c r="H18" s="209">
        <v>10000</v>
      </c>
      <c r="I18" s="222">
        <f t="shared" si="0"/>
        <v>1.0056315366049879</v>
      </c>
      <c r="J18" s="211" t="s">
        <v>56</v>
      </c>
    </row>
    <row r="19" spans="1:12" ht="12.75" customHeight="1" thickTop="1" thickBot="1" x14ac:dyDescent="0.3">
      <c r="A19" s="112"/>
      <c r="B19" s="112"/>
      <c r="C19" s="112"/>
      <c r="D19" s="113"/>
      <c r="E19" s="114">
        <f>SUM(E6:E18)</f>
        <v>120135</v>
      </c>
      <c r="F19" s="115">
        <f>SUM(F6:F18)</f>
        <v>125505</v>
      </c>
      <c r="G19" s="115">
        <f>SUM(G6:G18)</f>
        <v>99066</v>
      </c>
      <c r="H19" s="210">
        <f>SUM(H6:H18)</f>
        <v>127665</v>
      </c>
      <c r="I19" s="219">
        <f t="shared" si="0"/>
        <v>1.0172104697024023</v>
      </c>
      <c r="J19" s="212"/>
    </row>
    <row r="20" spans="1:12" ht="12.75" customHeight="1" thickTop="1" x14ac:dyDescent="0.25">
      <c r="A20" s="117"/>
      <c r="B20" s="117"/>
      <c r="C20" s="117"/>
      <c r="D20" s="117"/>
      <c r="E20" s="118"/>
      <c r="F20" s="119"/>
      <c r="G20" s="119"/>
      <c r="H20" s="119"/>
      <c r="I20" s="119"/>
      <c r="J20" s="120"/>
      <c r="K20" s="121"/>
      <c r="L20" s="122"/>
    </row>
    <row r="21" spans="1:12" ht="12.75" customHeight="1" x14ac:dyDescent="0.25">
      <c r="A21" s="112"/>
      <c r="B21" s="78" t="s">
        <v>57</v>
      </c>
      <c r="C21" s="112"/>
      <c r="D21" s="112"/>
      <c r="E21" s="123"/>
      <c r="F21" s="124"/>
      <c r="G21" s="124"/>
      <c r="H21" s="119"/>
      <c r="I21" s="119"/>
      <c r="J21" s="125"/>
    </row>
    <row r="22" spans="1:12" ht="12.75" customHeight="1" x14ac:dyDescent="0.25">
      <c r="A22" s="112"/>
      <c r="B22" s="435"/>
      <c r="C22" s="112">
        <v>2144</v>
      </c>
      <c r="D22" s="113">
        <v>2111</v>
      </c>
      <c r="E22" s="127">
        <v>5</v>
      </c>
      <c r="F22" s="127">
        <v>5</v>
      </c>
      <c r="G22" s="101">
        <v>11</v>
      </c>
      <c r="H22" s="415">
        <v>10</v>
      </c>
      <c r="I22" s="233">
        <f>H22/F22</f>
        <v>2</v>
      </c>
      <c r="J22" s="154" t="s">
        <v>58</v>
      </c>
    </row>
    <row r="23" spans="1:12" ht="12.75" customHeight="1" x14ac:dyDescent="0.25">
      <c r="A23" s="112"/>
      <c r="B23" s="435"/>
      <c r="C23" s="112">
        <v>3299</v>
      </c>
      <c r="D23" s="113">
        <v>2111</v>
      </c>
      <c r="E23" s="127">
        <v>100</v>
      </c>
      <c r="F23" s="127">
        <v>100</v>
      </c>
      <c r="G23" s="101">
        <v>48</v>
      </c>
      <c r="H23" s="415">
        <v>100</v>
      </c>
      <c r="I23" s="233">
        <f t="shared" ref="I23:I67" si="1">H23/F23</f>
        <v>1</v>
      </c>
      <c r="J23" s="154" t="s">
        <v>59</v>
      </c>
    </row>
    <row r="24" spans="1:12" ht="12.75" customHeight="1" x14ac:dyDescent="0.25">
      <c r="A24" s="112"/>
      <c r="B24" s="435"/>
      <c r="C24" s="102">
        <v>3349</v>
      </c>
      <c r="D24" s="104">
        <v>2111</v>
      </c>
      <c r="E24" s="127">
        <v>100</v>
      </c>
      <c r="F24" s="128">
        <v>100</v>
      </c>
      <c r="G24" s="101">
        <v>87</v>
      </c>
      <c r="H24" s="415">
        <v>80</v>
      </c>
      <c r="I24" s="233">
        <f t="shared" si="1"/>
        <v>0.8</v>
      </c>
      <c r="J24" s="154" t="s">
        <v>60</v>
      </c>
    </row>
    <row r="25" spans="1:12" ht="12.75" customHeight="1" x14ac:dyDescent="0.25">
      <c r="A25" s="112"/>
      <c r="B25" s="435"/>
      <c r="C25" s="112">
        <v>3392</v>
      </c>
      <c r="D25" s="104">
        <v>2111</v>
      </c>
      <c r="E25" s="127">
        <v>540</v>
      </c>
      <c r="F25" s="128">
        <v>540</v>
      </c>
      <c r="G25" s="101">
        <v>417</v>
      </c>
      <c r="H25" s="415">
        <v>350</v>
      </c>
      <c r="I25" s="233">
        <f t="shared" si="1"/>
        <v>0.64814814814814814</v>
      </c>
      <c r="J25" s="154" t="s">
        <v>61</v>
      </c>
    </row>
    <row r="26" spans="1:12" ht="12.75" customHeight="1" x14ac:dyDescent="0.25">
      <c r="A26" s="112"/>
      <c r="B26" s="435">
        <v>20243312</v>
      </c>
      <c r="C26" s="112">
        <v>3392</v>
      </c>
      <c r="D26" s="113">
        <v>2111</v>
      </c>
      <c r="E26" s="127">
        <v>400</v>
      </c>
      <c r="F26" s="128">
        <v>400</v>
      </c>
      <c r="G26" s="101">
        <v>794</v>
      </c>
      <c r="H26" s="415">
        <v>390</v>
      </c>
      <c r="I26" s="233">
        <f t="shared" si="1"/>
        <v>0.97499999999999998</v>
      </c>
      <c r="J26" s="154" t="s">
        <v>62</v>
      </c>
    </row>
    <row r="27" spans="1:12" ht="12.75" customHeight="1" x14ac:dyDescent="0.25">
      <c r="A27" s="112"/>
      <c r="B27" s="435">
        <v>560</v>
      </c>
      <c r="C27" s="112">
        <v>3392</v>
      </c>
      <c r="D27" s="113">
        <v>2111</v>
      </c>
      <c r="E27" s="127">
        <v>190</v>
      </c>
      <c r="F27" s="128">
        <v>190</v>
      </c>
      <c r="G27" s="101">
        <v>228</v>
      </c>
      <c r="H27" s="415">
        <v>220</v>
      </c>
      <c r="I27" s="233">
        <f t="shared" si="1"/>
        <v>1.1578947368421053</v>
      </c>
      <c r="J27" s="154" t="s">
        <v>63</v>
      </c>
    </row>
    <row r="28" spans="1:12" ht="12.75" customHeight="1" x14ac:dyDescent="0.25">
      <c r="A28" s="101"/>
      <c r="B28" s="436">
        <v>3314</v>
      </c>
      <c r="C28" s="102">
        <v>3392</v>
      </c>
      <c r="D28" s="104">
        <v>2111</v>
      </c>
      <c r="E28" s="127">
        <v>10</v>
      </c>
      <c r="F28" s="128">
        <v>10</v>
      </c>
      <c r="G28" s="101">
        <v>5</v>
      </c>
      <c r="H28" s="415">
        <v>10</v>
      </c>
      <c r="I28" s="233">
        <f t="shared" si="1"/>
        <v>1</v>
      </c>
      <c r="J28" s="154" t="s">
        <v>64</v>
      </c>
    </row>
    <row r="29" spans="1:12" ht="12.75" customHeight="1" x14ac:dyDescent="0.25">
      <c r="A29" s="102"/>
      <c r="B29" s="436">
        <v>740</v>
      </c>
      <c r="C29" s="102">
        <v>3412</v>
      </c>
      <c r="D29" s="104">
        <v>2111</v>
      </c>
      <c r="E29" s="127">
        <v>300</v>
      </c>
      <c r="F29" s="128">
        <v>300</v>
      </c>
      <c r="G29" s="101">
        <v>9</v>
      </c>
      <c r="H29" s="415">
        <v>400</v>
      </c>
      <c r="I29" s="233">
        <f t="shared" si="1"/>
        <v>1.3333333333333333</v>
      </c>
      <c r="J29" s="154" t="s">
        <v>65</v>
      </c>
    </row>
    <row r="30" spans="1:12" ht="12.75" customHeight="1" x14ac:dyDescent="0.25">
      <c r="A30" s="102"/>
      <c r="B30" s="436">
        <v>530</v>
      </c>
      <c r="C30" s="102">
        <v>3412</v>
      </c>
      <c r="D30" s="104">
        <v>2111</v>
      </c>
      <c r="E30" s="127"/>
      <c r="F30" s="128"/>
      <c r="G30" s="101"/>
      <c r="H30" s="415">
        <v>235</v>
      </c>
      <c r="I30" s="421" t="s">
        <v>86</v>
      </c>
      <c r="J30" s="214" t="s">
        <v>66</v>
      </c>
    </row>
    <row r="31" spans="1:12" ht="12.75" customHeight="1" x14ac:dyDescent="0.25">
      <c r="A31" s="102"/>
      <c r="B31" s="436"/>
      <c r="C31" s="102">
        <v>3412</v>
      </c>
      <c r="D31" s="104">
        <v>2111</v>
      </c>
      <c r="E31" s="127"/>
      <c r="F31" s="128"/>
      <c r="G31" s="101">
        <v>1</v>
      </c>
      <c r="H31" s="415">
        <v>10</v>
      </c>
      <c r="I31" s="421" t="s">
        <v>86</v>
      </c>
      <c r="J31" s="215" t="s">
        <v>67</v>
      </c>
    </row>
    <row r="32" spans="1:12" ht="12.75" customHeight="1" x14ac:dyDescent="0.25">
      <c r="A32" s="102"/>
      <c r="B32" s="436">
        <v>531</v>
      </c>
      <c r="C32" s="102">
        <v>3412</v>
      </c>
      <c r="D32" s="104">
        <v>2111</v>
      </c>
      <c r="E32" s="127">
        <v>287</v>
      </c>
      <c r="F32" s="128">
        <v>287</v>
      </c>
      <c r="G32" s="101">
        <v>0</v>
      </c>
      <c r="H32" s="415">
        <v>250</v>
      </c>
      <c r="I32" s="233">
        <f t="shared" si="1"/>
        <v>0.87108013937282225</v>
      </c>
      <c r="J32" s="215" t="s">
        <v>292</v>
      </c>
    </row>
    <row r="33" spans="1:10" ht="12.75" customHeight="1" x14ac:dyDescent="0.25">
      <c r="A33" s="129"/>
      <c r="B33" s="437"/>
      <c r="C33" s="129">
        <v>3612</v>
      </c>
      <c r="D33" s="131">
        <v>2111</v>
      </c>
      <c r="E33" s="127">
        <v>4030</v>
      </c>
      <c r="F33" s="128">
        <v>4030</v>
      </c>
      <c r="G33" s="101">
        <v>3733</v>
      </c>
      <c r="H33" s="415">
        <v>3900</v>
      </c>
      <c r="I33" s="233">
        <f t="shared" si="1"/>
        <v>0.967741935483871</v>
      </c>
      <c r="J33" s="216" t="s">
        <v>68</v>
      </c>
    </row>
    <row r="34" spans="1:10" ht="12.75" customHeight="1" x14ac:dyDescent="0.25">
      <c r="A34" s="129"/>
      <c r="B34" s="437"/>
      <c r="C34" s="129">
        <v>3613</v>
      </c>
      <c r="D34" s="131">
        <v>2111</v>
      </c>
      <c r="E34" s="127">
        <v>1800</v>
      </c>
      <c r="F34" s="128">
        <v>1800</v>
      </c>
      <c r="G34" s="101">
        <v>2471</v>
      </c>
      <c r="H34" s="415">
        <v>1700</v>
      </c>
      <c r="I34" s="233">
        <f t="shared" si="1"/>
        <v>0.94444444444444442</v>
      </c>
      <c r="J34" s="216" t="s">
        <v>69</v>
      </c>
    </row>
    <row r="35" spans="1:10" ht="12.75" customHeight="1" x14ac:dyDescent="0.25">
      <c r="A35" s="102"/>
      <c r="B35" s="436"/>
      <c r="C35" s="102">
        <v>3632</v>
      </c>
      <c r="D35" s="104">
        <v>2111</v>
      </c>
      <c r="E35" s="127">
        <v>50</v>
      </c>
      <c r="F35" s="128">
        <v>50</v>
      </c>
      <c r="G35" s="101">
        <v>66</v>
      </c>
      <c r="H35" s="415">
        <v>50</v>
      </c>
      <c r="I35" s="233">
        <f t="shared" si="1"/>
        <v>1</v>
      </c>
      <c r="J35" s="154" t="s">
        <v>70</v>
      </c>
    </row>
    <row r="36" spans="1:10" ht="12.75" customHeight="1" x14ac:dyDescent="0.25">
      <c r="A36" s="102"/>
      <c r="B36" s="436"/>
      <c r="C36" s="102">
        <v>3639</v>
      </c>
      <c r="D36" s="104">
        <v>2111</v>
      </c>
      <c r="E36" s="127">
        <v>480</v>
      </c>
      <c r="F36" s="128">
        <v>480</v>
      </c>
      <c r="G36" s="101">
        <v>558</v>
      </c>
      <c r="H36" s="415">
        <v>500</v>
      </c>
      <c r="I36" s="233">
        <f t="shared" si="1"/>
        <v>1.0416666666666667</v>
      </c>
      <c r="J36" s="154" t="s">
        <v>71</v>
      </c>
    </row>
    <row r="37" spans="1:10" ht="12.75" customHeight="1" x14ac:dyDescent="0.25">
      <c r="A37" s="102"/>
      <c r="B37" s="436"/>
      <c r="C37" s="102">
        <v>3722</v>
      </c>
      <c r="D37" s="104">
        <v>2111</v>
      </c>
      <c r="E37" s="127"/>
      <c r="F37" s="128"/>
      <c r="G37" s="101">
        <v>29</v>
      </c>
      <c r="H37" s="415">
        <v>30</v>
      </c>
      <c r="I37" s="421" t="s">
        <v>86</v>
      </c>
      <c r="J37" s="154" t="s">
        <v>72</v>
      </c>
    </row>
    <row r="38" spans="1:10" ht="12.75" customHeight="1" x14ac:dyDescent="0.25">
      <c r="A38" s="102"/>
      <c r="B38" s="436">
        <v>9213</v>
      </c>
      <c r="C38" s="102">
        <v>3722</v>
      </c>
      <c r="D38" s="104">
        <v>2111</v>
      </c>
      <c r="E38" s="127"/>
      <c r="F38" s="128"/>
      <c r="G38" s="101">
        <v>5</v>
      </c>
      <c r="H38" s="415">
        <v>30</v>
      </c>
      <c r="I38" s="421" t="s">
        <v>86</v>
      </c>
      <c r="J38" s="154" t="s">
        <v>73</v>
      </c>
    </row>
    <row r="39" spans="1:10" ht="12.75" customHeight="1" x14ac:dyDescent="0.25">
      <c r="A39" s="102"/>
      <c r="B39" s="436">
        <v>650</v>
      </c>
      <c r="C39" s="102">
        <v>3722</v>
      </c>
      <c r="D39" s="104">
        <v>2111</v>
      </c>
      <c r="E39" s="127">
        <v>400</v>
      </c>
      <c r="F39" s="128">
        <v>400</v>
      </c>
      <c r="G39" s="101">
        <v>320</v>
      </c>
      <c r="H39" s="415">
        <v>400</v>
      </c>
      <c r="I39" s="233">
        <f t="shared" si="1"/>
        <v>1</v>
      </c>
      <c r="J39" s="154" t="s">
        <v>74</v>
      </c>
    </row>
    <row r="40" spans="1:10" ht="12.75" customHeight="1" x14ac:dyDescent="0.25">
      <c r="A40" s="102"/>
      <c r="B40" s="436">
        <v>540</v>
      </c>
      <c r="C40" s="102">
        <v>3392</v>
      </c>
      <c r="D40" s="104">
        <v>2112</v>
      </c>
      <c r="E40" s="127">
        <v>987</v>
      </c>
      <c r="F40" s="128">
        <v>987</v>
      </c>
      <c r="G40" s="101">
        <v>1204</v>
      </c>
      <c r="H40" s="415">
        <v>1203</v>
      </c>
      <c r="I40" s="233">
        <f t="shared" si="1"/>
        <v>1.2188449848024316</v>
      </c>
      <c r="J40" s="215" t="s">
        <v>75</v>
      </c>
    </row>
    <row r="41" spans="1:10" ht="12.75" customHeight="1" x14ac:dyDescent="0.25">
      <c r="A41" s="102"/>
      <c r="B41" s="436"/>
      <c r="C41" s="102">
        <v>3612</v>
      </c>
      <c r="D41" s="104">
        <v>2119</v>
      </c>
      <c r="E41" s="127">
        <v>50</v>
      </c>
      <c r="F41" s="132">
        <v>150</v>
      </c>
      <c r="G41" s="101">
        <v>146</v>
      </c>
      <c r="H41" s="415">
        <v>100</v>
      </c>
      <c r="I41" s="233">
        <f t="shared" si="1"/>
        <v>0.66666666666666663</v>
      </c>
      <c r="J41" s="154" t="s">
        <v>76</v>
      </c>
    </row>
    <row r="42" spans="1:10" ht="12.75" customHeight="1" x14ac:dyDescent="0.25">
      <c r="A42" s="102"/>
      <c r="B42" s="436"/>
      <c r="C42" s="102">
        <v>3639</v>
      </c>
      <c r="D42" s="104">
        <v>2131</v>
      </c>
      <c r="E42" s="127">
        <v>1200</v>
      </c>
      <c r="F42" s="127">
        <v>1200</v>
      </c>
      <c r="G42" s="101">
        <v>880</v>
      </c>
      <c r="H42" s="415">
        <v>1000</v>
      </c>
      <c r="I42" s="233">
        <f t="shared" si="1"/>
        <v>0.83333333333333337</v>
      </c>
      <c r="J42" s="154" t="s">
        <v>77</v>
      </c>
    </row>
    <row r="43" spans="1:10" ht="12.75" customHeight="1" x14ac:dyDescent="0.25">
      <c r="A43" s="102"/>
      <c r="B43" s="436">
        <v>593</v>
      </c>
      <c r="C43" s="102">
        <v>3319</v>
      </c>
      <c r="D43" s="104">
        <v>2132</v>
      </c>
      <c r="E43" s="127">
        <v>15</v>
      </c>
      <c r="F43" s="127">
        <v>15</v>
      </c>
      <c r="G43" s="101">
        <v>20</v>
      </c>
      <c r="H43" s="415">
        <v>15</v>
      </c>
      <c r="I43" s="233">
        <f t="shared" si="1"/>
        <v>1</v>
      </c>
      <c r="J43" s="154" t="s">
        <v>78</v>
      </c>
    </row>
    <row r="44" spans="1:10" ht="12.75" customHeight="1" x14ac:dyDescent="0.25">
      <c r="A44" s="102"/>
      <c r="B44" s="436">
        <v>530</v>
      </c>
      <c r="C44" s="102">
        <v>3412</v>
      </c>
      <c r="D44" s="104">
        <v>2132</v>
      </c>
      <c r="E44" s="127">
        <v>500</v>
      </c>
      <c r="F44" s="128">
        <v>500</v>
      </c>
      <c r="G44" s="101">
        <v>272</v>
      </c>
      <c r="H44" s="415">
        <v>500</v>
      </c>
      <c r="I44" s="233">
        <f t="shared" si="1"/>
        <v>1</v>
      </c>
      <c r="J44" s="154" t="s">
        <v>79</v>
      </c>
    </row>
    <row r="45" spans="1:10" ht="12.75" customHeight="1" x14ac:dyDescent="0.25">
      <c r="A45" s="102"/>
      <c r="B45" s="436">
        <v>532</v>
      </c>
      <c r="C45" s="102">
        <v>3412</v>
      </c>
      <c r="D45" s="104">
        <v>2132</v>
      </c>
      <c r="E45" s="127">
        <v>2</v>
      </c>
      <c r="F45" s="128">
        <v>2</v>
      </c>
      <c r="G45" s="101">
        <v>0</v>
      </c>
      <c r="H45" s="415">
        <v>15</v>
      </c>
      <c r="I45" s="233">
        <f t="shared" si="1"/>
        <v>7.5</v>
      </c>
      <c r="J45" s="154" t="s">
        <v>80</v>
      </c>
    </row>
    <row r="46" spans="1:10" ht="12.75" customHeight="1" x14ac:dyDescent="0.25">
      <c r="A46" s="129"/>
      <c r="B46" s="437"/>
      <c r="C46" s="129">
        <v>3612</v>
      </c>
      <c r="D46" s="131">
        <v>2132</v>
      </c>
      <c r="E46" s="127">
        <v>7100</v>
      </c>
      <c r="F46" s="128">
        <v>7100</v>
      </c>
      <c r="G46" s="101">
        <v>5914</v>
      </c>
      <c r="H46" s="415">
        <v>7600</v>
      </c>
      <c r="I46" s="233">
        <f t="shared" si="1"/>
        <v>1.0704225352112675</v>
      </c>
      <c r="J46" s="216" t="s">
        <v>81</v>
      </c>
    </row>
    <row r="47" spans="1:10" ht="12.75" customHeight="1" x14ac:dyDescent="0.25">
      <c r="A47" s="129"/>
      <c r="B47" s="437"/>
      <c r="C47" s="129">
        <v>3613</v>
      </c>
      <c r="D47" s="131">
        <v>2132</v>
      </c>
      <c r="E47" s="127">
        <v>1900</v>
      </c>
      <c r="F47" s="128">
        <v>1900</v>
      </c>
      <c r="G47" s="101">
        <v>1687</v>
      </c>
      <c r="H47" s="415">
        <v>2800</v>
      </c>
      <c r="I47" s="233">
        <f t="shared" si="1"/>
        <v>1.4736842105263157</v>
      </c>
      <c r="J47" s="216" t="s">
        <v>82</v>
      </c>
    </row>
    <row r="48" spans="1:10" ht="12.75" customHeight="1" x14ac:dyDescent="0.25">
      <c r="A48" s="129"/>
      <c r="B48" s="130"/>
      <c r="C48" s="129">
        <v>4357</v>
      </c>
      <c r="D48" s="131">
        <v>2132</v>
      </c>
      <c r="E48" s="127">
        <v>1000</v>
      </c>
      <c r="F48" s="132">
        <v>2000</v>
      </c>
      <c r="G48" s="101">
        <v>2000</v>
      </c>
      <c r="H48" s="415">
        <v>2000</v>
      </c>
      <c r="I48" s="233">
        <f t="shared" si="1"/>
        <v>1</v>
      </c>
      <c r="J48" s="216" t="s">
        <v>83</v>
      </c>
    </row>
    <row r="49" spans="1:10" ht="12.75" customHeight="1" x14ac:dyDescent="0.25">
      <c r="A49" s="102"/>
      <c r="B49" s="102"/>
      <c r="C49" s="102">
        <v>2169</v>
      </c>
      <c r="D49" s="104">
        <v>2212</v>
      </c>
      <c r="E49" s="127">
        <v>25</v>
      </c>
      <c r="F49" s="128">
        <v>25</v>
      </c>
      <c r="G49" s="101">
        <v>44</v>
      </c>
      <c r="H49" s="415">
        <v>30</v>
      </c>
      <c r="I49" s="233">
        <f t="shared" si="1"/>
        <v>1.2</v>
      </c>
      <c r="J49" s="154" t="s">
        <v>84</v>
      </c>
    </row>
    <row r="50" spans="1:10" ht="12.75" customHeight="1" x14ac:dyDescent="0.25">
      <c r="A50" s="129"/>
      <c r="B50" s="129"/>
      <c r="C50" s="129">
        <v>3612</v>
      </c>
      <c r="D50" s="131">
        <v>2212</v>
      </c>
      <c r="E50" s="127">
        <v>5</v>
      </c>
      <c r="F50" s="132">
        <v>50</v>
      </c>
      <c r="G50" s="101">
        <v>50</v>
      </c>
      <c r="H50" s="415">
        <v>30</v>
      </c>
      <c r="I50" s="233">
        <f t="shared" si="1"/>
        <v>0.6</v>
      </c>
      <c r="J50" s="216" t="s">
        <v>85</v>
      </c>
    </row>
    <row r="51" spans="1:10" ht="12.75" customHeight="1" x14ac:dyDescent="0.25">
      <c r="A51" s="129"/>
      <c r="B51" s="129"/>
      <c r="C51" s="129">
        <v>3613</v>
      </c>
      <c r="D51" s="131">
        <v>2212</v>
      </c>
      <c r="E51" s="127"/>
      <c r="F51" s="128">
        <v>60</v>
      </c>
      <c r="G51" s="101">
        <v>96</v>
      </c>
      <c r="H51" s="415">
        <v>30</v>
      </c>
      <c r="I51" s="233">
        <f t="shared" si="1"/>
        <v>0.5</v>
      </c>
      <c r="J51" s="216" t="s">
        <v>87</v>
      </c>
    </row>
    <row r="52" spans="1:10" ht="12.75" customHeight="1" x14ac:dyDescent="0.25">
      <c r="A52" s="102"/>
      <c r="B52" s="102"/>
      <c r="C52" s="102">
        <v>5311</v>
      </c>
      <c r="D52" s="104">
        <v>2212</v>
      </c>
      <c r="E52" s="127">
        <v>350</v>
      </c>
      <c r="F52" s="128">
        <v>350</v>
      </c>
      <c r="G52" s="101">
        <v>464</v>
      </c>
      <c r="H52" s="415">
        <v>400</v>
      </c>
      <c r="I52" s="233">
        <f t="shared" si="1"/>
        <v>1.1428571428571428</v>
      </c>
      <c r="J52" s="154" t="s">
        <v>88</v>
      </c>
    </row>
    <row r="53" spans="1:10" ht="12.75" customHeight="1" x14ac:dyDescent="0.25">
      <c r="A53" s="102"/>
      <c r="B53" s="102"/>
      <c r="C53" s="102">
        <v>6171</v>
      </c>
      <c r="D53" s="104">
        <v>2212</v>
      </c>
      <c r="E53" s="127">
        <v>40</v>
      </c>
      <c r="F53" s="128">
        <v>40</v>
      </c>
      <c r="G53" s="101">
        <v>38</v>
      </c>
      <c r="H53" s="415">
        <v>40</v>
      </c>
      <c r="I53" s="233">
        <f t="shared" si="1"/>
        <v>1</v>
      </c>
      <c r="J53" s="154" t="s">
        <v>89</v>
      </c>
    </row>
    <row r="54" spans="1:10" ht="12.75" customHeight="1" x14ac:dyDescent="0.25">
      <c r="A54" s="102"/>
      <c r="B54" s="102"/>
      <c r="C54" s="102">
        <v>3392</v>
      </c>
      <c r="D54" s="104">
        <v>2321</v>
      </c>
      <c r="E54" s="127">
        <v>400</v>
      </c>
      <c r="F54" s="128">
        <v>400</v>
      </c>
      <c r="G54" s="101">
        <v>440</v>
      </c>
      <c r="H54" s="415">
        <v>400</v>
      </c>
      <c r="I54" s="233">
        <f t="shared" si="1"/>
        <v>1</v>
      </c>
      <c r="J54" s="154" t="s">
        <v>90</v>
      </c>
    </row>
    <row r="55" spans="1:10" ht="12.75" customHeight="1" x14ac:dyDescent="0.25">
      <c r="A55" s="102"/>
      <c r="B55" s="102"/>
      <c r="C55" s="102">
        <v>2212</v>
      </c>
      <c r="D55" s="104">
        <v>2321</v>
      </c>
      <c r="E55" s="127"/>
      <c r="F55" s="128"/>
      <c r="G55" s="101"/>
      <c r="H55" s="415">
        <v>300</v>
      </c>
      <c r="I55" s="421" t="s">
        <v>86</v>
      </c>
      <c r="J55" s="154" t="s">
        <v>317</v>
      </c>
    </row>
    <row r="56" spans="1:10" ht="12.75" customHeight="1" x14ac:dyDescent="0.25">
      <c r="A56" s="102"/>
      <c r="B56" s="102"/>
      <c r="C56" s="102">
        <v>6171</v>
      </c>
      <c r="D56" s="104">
        <v>2321</v>
      </c>
      <c r="E56" s="127">
        <v>105</v>
      </c>
      <c r="F56" s="128">
        <v>105</v>
      </c>
      <c r="G56" s="101">
        <v>0</v>
      </c>
      <c r="H56" s="415">
        <v>105</v>
      </c>
      <c r="I56" s="233">
        <f t="shared" si="1"/>
        <v>1</v>
      </c>
      <c r="J56" s="154" t="s">
        <v>91</v>
      </c>
    </row>
    <row r="57" spans="1:10" ht="12.75" customHeight="1" x14ac:dyDescent="0.25">
      <c r="A57" s="102"/>
      <c r="B57" s="102"/>
      <c r="C57" s="102">
        <v>6320</v>
      </c>
      <c r="D57" s="104">
        <v>2322</v>
      </c>
      <c r="E57" s="127"/>
      <c r="F57" s="128"/>
      <c r="G57" s="101">
        <v>66</v>
      </c>
      <c r="H57" s="415">
        <v>0</v>
      </c>
      <c r="I57" s="421" t="s">
        <v>86</v>
      </c>
      <c r="J57" s="154" t="s">
        <v>92</v>
      </c>
    </row>
    <row r="58" spans="1:10" ht="12.75" customHeight="1" x14ac:dyDescent="0.25">
      <c r="A58" s="102"/>
      <c r="B58" s="102"/>
      <c r="C58" s="102">
        <v>2169</v>
      </c>
      <c r="D58" s="104">
        <v>2324</v>
      </c>
      <c r="E58" s="127">
        <v>1</v>
      </c>
      <c r="F58" s="128">
        <v>1</v>
      </c>
      <c r="G58" s="101">
        <v>1</v>
      </c>
      <c r="H58" s="415">
        <v>1</v>
      </c>
      <c r="I58" s="233">
        <f t="shared" si="1"/>
        <v>1</v>
      </c>
      <c r="J58" s="154" t="s">
        <v>93</v>
      </c>
    </row>
    <row r="59" spans="1:10" ht="12.75" customHeight="1" x14ac:dyDescent="0.25">
      <c r="A59" s="102"/>
      <c r="B59" s="102"/>
      <c r="C59" s="102">
        <v>3399</v>
      </c>
      <c r="D59" s="104">
        <v>2324</v>
      </c>
      <c r="E59" s="127">
        <v>20</v>
      </c>
      <c r="F59" s="128">
        <v>20</v>
      </c>
      <c r="G59" s="101">
        <v>22</v>
      </c>
      <c r="H59" s="415">
        <v>20</v>
      </c>
      <c r="I59" s="233">
        <f t="shared" si="1"/>
        <v>1</v>
      </c>
      <c r="J59" s="154" t="s">
        <v>94</v>
      </c>
    </row>
    <row r="60" spans="1:10" ht="12.75" customHeight="1" x14ac:dyDescent="0.25">
      <c r="A60" s="102"/>
      <c r="B60" s="102"/>
      <c r="C60" s="102">
        <v>3632</v>
      </c>
      <c r="D60" s="104">
        <v>2324</v>
      </c>
      <c r="E60" s="127">
        <v>100</v>
      </c>
      <c r="F60" s="128">
        <v>100</v>
      </c>
      <c r="G60" s="101">
        <v>70</v>
      </c>
      <c r="H60" s="415">
        <v>100</v>
      </c>
      <c r="I60" s="233">
        <f t="shared" si="1"/>
        <v>1</v>
      </c>
      <c r="J60" s="434" t="s">
        <v>331</v>
      </c>
    </row>
    <row r="61" spans="1:10" ht="12.75" customHeight="1" x14ac:dyDescent="0.25">
      <c r="A61" s="102"/>
      <c r="B61" s="102"/>
      <c r="C61" s="102">
        <v>3725</v>
      </c>
      <c r="D61" s="104">
        <v>2324</v>
      </c>
      <c r="E61" s="127">
        <v>1000</v>
      </c>
      <c r="F61" s="132">
        <v>1300</v>
      </c>
      <c r="G61" s="101">
        <v>1310</v>
      </c>
      <c r="H61" s="415">
        <v>1500</v>
      </c>
      <c r="I61" s="233">
        <f t="shared" si="1"/>
        <v>1.1538461538461537</v>
      </c>
      <c r="J61" s="154" t="s">
        <v>95</v>
      </c>
    </row>
    <row r="62" spans="1:10" ht="12.75" customHeight="1" x14ac:dyDescent="0.25">
      <c r="A62" s="102"/>
      <c r="B62" s="102"/>
      <c r="C62" s="102">
        <v>6171</v>
      </c>
      <c r="D62" s="104">
        <v>2324</v>
      </c>
      <c r="E62" s="127">
        <v>40</v>
      </c>
      <c r="F62" s="128">
        <v>40</v>
      </c>
      <c r="G62" s="101">
        <v>24</v>
      </c>
      <c r="H62" s="415">
        <v>40</v>
      </c>
      <c r="I62" s="233">
        <f t="shared" si="1"/>
        <v>1</v>
      </c>
      <c r="J62" s="154" t="s">
        <v>96</v>
      </c>
    </row>
    <row r="63" spans="1:10" ht="12.75" customHeight="1" x14ac:dyDescent="0.25">
      <c r="A63" s="117"/>
      <c r="B63" s="117"/>
      <c r="C63" s="117"/>
      <c r="D63" s="133">
        <v>2329</v>
      </c>
      <c r="E63" s="127"/>
      <c r="F63" s="127"/>
      <c r="G63" s="134"/>
      <c r="H63" s="415">
        <v>250</v>
      </c>
      <c r="I63" s="421" t="s">
        <v>86</v>
      </c>
      <c r="J63" s="217" t="s">
        <v>97</v>
      </c>
    </row>
    <row r="64" spans="1:10" ht="12.75" customHeight="1" x14ac:dyDescent="0.25">
      <c r="A64" s="117"/>
      <c r="B64" s="117"/>
      <c r="C64" s="117"/>
      <c r="D64" s="133">
        <v>2460</v>
      </c>
      <c r="E64" s="127">
        <v>232</v>
      </c>
      <c r="F64" s="127">
        <v>232</v>
      </c>
      <c r="G64" s="134">
        <v>205</v>
      </c>
      <c r="H64" s="415">
        <v>146</v>
      </c>
      <c r="I64" s="233">
        <f t="shared" si="1"/>
        <v>0.62931034482758619</v>
      </c>
      <c r="J64" s="120" t="s">
        <v>98</v>
      </c>
    </row>
    <row r="65" spans="1:11" ht="12.75" customHeight="1" x14ac:dyDescent="0.25">
      <c r="A65" s="117"/>
      <c r="B65" s="117"/>
      <c r="C65" s="117"/>
      <c r="D65" s="133">
        <v>2460</v>
      </c>
      <c r="E65" s="135"/>
      <c r="F65" s="135">
        <v>30</v>
      </c>
      <c r="G65" s="134">
        <v>25</v>
      </c>
      <c r="H65" s="411">
        <v>30</v>
      </c>
      <c r="I65" s="412">
        <f t="shared" si="1"/>
        <v>1</v>
      </c>
      <c r="J65" s="120" t="s">
        <v>99</v>
      </c>
    </row>
    <row r="66" spans="1:11" ht="12.75" customHeight="1" thickBot="1" x14ac:dyDescent="0.3">
      <c r="A66" s="136"/>
      <c r="B66" s="136">
        <v>1032</v>
      </c>
      <c r="C66" s="136"/>
      <c r="D66" s="137">
        <v>2451</v>
      </c>
      <c r="E66" s="135">
        <v>0</v>
      </c>
      <c r="F66" s="135">
        <v>0</v>
      </c>
      <c r="G66" s="138">
        <v>0</v>
      </c>
      <c r="H66" s="208">
        <v>572</v>
      </c>
      <c r="I66" s="421" t="s">
        <v>86</v>
      </c>
      <c r="J66" s="139" t="s">
        <v>100</v>
      </c>
    </row>
    <row r="67" spans="1:11" ht="12.75" customHeight="1" thickTop="1" thickBot="1" x14ac:dyDescent="0.3">
      <c r="A67" s="112"/>
      <c r="B67" s="112"/>
      <c r="C67" s="112"/>
      <c r="D67" s="113"/>
      <c r="E67" s="114">
        <f>SUM(E22:E66)</f>
        <v>23764</v>
      </c>
      <c r="F67" s="114">
        <f>SUM(F22:F66)</f>
        <v>25299</v>
      </c>
      <c r="G67" s="114">
        <f>SUM(G22:G66)</f>
        <v>23760</v>
      </c>
      <c r="H67" s="213">
        <f>SUM(H22:H66)</f>
        <v>27892</v>
      </c>
      <c r="I67" s="219">
        <f t="shared" si="1"/>
        <v>1.1024941697300288</v>
      </c>
      <c r="J67" s="140"/>
    </row>
    <row r="68" spans="1:11" ht="12.75" customHeight="1" thickTop="1" x14ac:dyDescent="0.25">
      <c r="A68" s="141"/>
      <c r="B68" s="141"/>
      <c r="C68" s="141"/>
      <c r="D68" s="141"/>
      <c r="E68" s="142"/>
      <c r="F68" s="143"/>
      <c r="G68" s="143"/>
      <c r="H68" s="143"/>
      <c r="I68" s="143"/>
      <c r="J68" s="141"/>
    </row>
    <row r="69" spans="1:11" ht="12.75" customHeight="1" x14ac:dyDescent="0.25">
      <c r="A69" s="141"/>
      <c r="B69" s="80" t="s">
        <v>101</v>
      </c>
      <c r="C69" s="141"/>
      <c r="D69" s="141"/>
      <c r="E69" s="144"/>
      <c r="F69" s="119"/>
      <c r="G69" s="119"/>
      <c r="H69" s="119"/>
      <c r="I69" s="119"/>
      <c r="J69" s="145"/>
    </row>
    <row r="70" spans="1:11" ht="12.75" customHeight="1" thickBot="1" x14ac:dyDescent="0.3">
      <c r="A70" s="146"/>
      <c r="B70" s="108"/>
      <c r="C70" s="108">
        <v>3612</v>
      </c>
      <c r="D70" s="109">
        <v>3111</v>
      </c>
      <c r="E70" s="147">
        <v>5000</v>
      </c>
      <c r="F70" s="148">
        <v>5000</v>
      </c>
      <c r="G70" s="146">
        <v>4288</v>
      </c>
      <c r="H70" s="416">
        <v>5000</v>
      </c>
      <c r="I70" s="417">
        <f>H70/F70</f>
        <v>1</v>
      </c>
      <c r="J70" s="149" t="s">
        <v>102</v>
      </c>
    </row>
    <row r="71" spans="1:11" ht="12.75" customHeight="1" thickTop="1" thickBot="1" x14ac:dyDescent="0.3">
      <c r="A71" s="112"/>
      <c r="B71" s="112"/>
      <c r="C71" s="112"/>
      <c r="D71" s="113"/>
      <c r="E71" s="150">
        <f>SUM(E70:E70)</f>
        <v>5000</v>
      </c>
      <c r="F71" s="150">
        <f>SUM(F70:F70)</f>
        <v>5000</v>
      </c>
      <c r="G71" s="126">
        <f>SUM(G70:G70)</f>
        <v>4288</v>
      </c>
      <c r="H71" s="218">
        <f>SUM(H70)</f>
        <v>5000</v>
      </c>
      <c r="I71" s="219">
        <f>H71/F71</f>
        <v>1</v>
      </c>
      <c r="J71" s="116"/>
    </row>
    <row r="72" spans="1:11" ht="12.75" customHeight="1" thickTop="1" x14ac:dyDescent="0.25">
      <c r="A72" s="141"/>
      <c r="B72" s="141"/>
      <c r="C72" s="141"/>
      <c r="D72" s="141"/>
      <c r="E72" s="151"/>
      <c r="F72" s="152"/>
      <c r="G72" s="152"/>
      <c r="H72" s="152"/>
      <c r="I72" s="152"/>
      <c r="J72" s="145"/>
    </row>
    <row r="73" spans="1:11" ht="12.75" customHeight="1" x14ac:dyDescent="0.25">
      <c r="A73" s="141"/>
      <c r="B73" s="80" t="s">
        <v>103</v>
      </c>
      <c r="C73" s="141"/>
      <c r="D73" s="141"/>
      <c r="E73" s="151"/>
      <c r="F73" s="152"/>
      <c r="G73" s="152"/>
      <c r="H73" s="152"/>
      <c r="I73" s="152"/>
      <c r="J73" s="145"/>
    </row>
    <row r="74" spans="1:11" ht="12.75" customHeight="1" x14ac:dyDescent="0.25">
      <c r="A74" s="102"/>
      <c r="B74" s="102"/>
      <c r="C74" s="102"/>
      <c r="D74" s="153">
        <v>4112</v>
      </c>
      <c r="E74" s="127">
        <v>6500</v>
      </c>
      <c r="F74" s="101">
        <v>5751.9</v>
      </c>
      <c r="G74" s="101">
        <v>4741</v>
      </c>
      <c r="H74" s="418">
        <v>5113.5</v>
      </c>
      <c r="I74" s="419">
        <f>H74/F74</f>
        <v>0.88901058780576858</v>
      </c>
      <c r="J74" s="154" t="s">
        <v>104</v>
      </c>
    </row>
    <row r="75" spans="1:11" ht="12.75" customHeight="1" x14ac:dyDescent="0.25">
      <c r="A75" s="102"/>
      <c r="B75" s="102"/>
      <c r="C75" s="102"/>
      <c r="D75" s="153">
        <v>4113</v>
      </c>
      <c r="E75" s="127">
        <v>1200</v>
      </c>
      <c r="F75" s="155">
        <v>1200</v>
      </c>
      <c r="G75" s="134">
        <v>472</v>
      </c>
      <c r="H75" s="224">
        <v>728</v>
      </c>
      <c r="I75" s="220">
        <f t="shared" ref="I75:I97" si="2">H75/F75</f>
        <v>0.60666666666666669</v>
      </c>
      <c r="J75" s="120" t="s">
        <v>105</v>
      </c>
    </row>
    <row r="76" spans="1:11" ht="12.75" customHeight="1" x14ac:dyDescent="0.25">
      <c r="A76" s="102"/>
      <c r="B76" s="102">
        <v>13015</v>
      </c>
      <c r="C76" s="102"/>
      <c r="D76" s="104">
        <v>4116</v>
      </c>
      <c r="E76" s="127">
        <v>0</v>
      </c>
      <c r="F76" s="101">
        <v>831</v>
      </c>
      <c r="G76" s="101">
        <v>831</v>
      </c>
      <c r="H76" s="224">
        <v>0</v>
      </c>
      <c r="I76" s="220">
        <f t="shared" si="2"/>
        <v>0</v>
      </c>
      <c r="J76" s="154" t="s">
        <v>106</v>
      </c>
      <c r="K76" s="156"/>
    </row>
    <row r="77" spans="1:11" ht="12.75" customHeight="1" x14ac:dyDescent="0.25">
      <c r="A77" s="117"/>
      <c r="B77" s="117">
        <v>13021</v>
      </c>
      <c r="C77" s="117"/>
      <c r="D77" s="133">
        <v>4116</v>
      </c>
      <c r="E77" s="127">
        <v>1620</v>
      </c>
      <c r="F77" s="101">
        <v>1972</v>
      </c>
      <c r="G77" s="134">
        <v>1971</v>
      </c>
      <c r="H77" s="223">
        <v>2043</v>
      </c>
      <c r="I77" s="221">
        <f t="shared" si="2"/>
        <v>1.0360040567951319</v>
      </c>
      <c r="J77" s="120" t="s">
        <v>107</v>
      </c>
    </row>
    <row r="78" spans="1:11" ht="12.75" customHeight="1" x14ac:dyDescent="0.25">
      <c r="A78" s="117"/>
      <c r="B78" s="117">
        <v>13021</v>
      </c>
      <c r="C78" s="117"/>
      <c r="D78" s="133">
        <v>4116</v>
      </c>
      <c r="E78" s="127">
        <v>1000</v>
      </c>
      <c r="F78" s="101">
        <v>1000</v>
      </c>
      <c r="G78" s="134">
        <v>830</v>
      </c>
      <c r="H78" s="223">
        <v>839</v>
      </c>
      <c r="I78" s="221">
        <f t="shared" si="2"/>
        <v>0.83899999999999997</v>
      </c>
      <c r="J78" s="120" t="s">
        <v>108</v>
      </c>
    </row>
    <row r="79" spans="1:11" ht="12.75" customHeight="1" x14ac:dyDescent="0.25">
      <c r="A79" s="117"/>
      <c r="B79" s="117">
        <v>13022</v>
      </c>
      <c r="C79" s="117"/>
      <c r="D79" s="133">
        <v>4116</v>
      </c>
      <c r="E79" s="127"/>
      <c r="F79" s="101">
        <v>1002</v>
      </c>
      <c r="G79" s="134">
        <v>1079</v>
      </c>
      <c r="H79" s="223">
        <v>1720</v>
      </c>
      <c r="I79" s="221">
        <f t="shared" si="2"/>
        <v>1.7165668662674651</v>
      </c>
      <c r="J79" s="120" t="s">
        <v>109</v>
      </c>
    </row>
    <row r="80" spans="1:11" ht="12.75" customHeight="1" x14ac:dyDescent="0.25">
      <c r="A80" s="117"/>
      <c r="B80" s="117"/>
      <c r="C80" s="117"/>
      <c r="D80" s="133">
        <v>4222</v>
      </c>
      <c r="E80" s="127"/>
      <c r="F80" s="101"/>
      <c r="G80" s="134"/>
      <c r="H80" s="223">
        <v>2000</v>
      </c>
      <c r="I80" s="421" t="s">
        <v>86</v>
      </c>
      <c r="J80" s="120" t="s">
        <v>318</v>
      </c>
    </row>
    <row r="81" spans="1:10" ht="12.75" customHeight="1" x14ac:dyDescent="0.25">
      <c r="A81" s="117"/>
      <c r="B81" s="117">
        <v>34054</v>
      </c>
      <c r="C81" s="117"/>
      <c r="D81" s="133">
        <v>4116</v>
      </c>
      <c r="E81" s="127"/>
      <c r="F81" s="101">
        <v>1250</v>
      </c>
      <c r="G81" s="134">
        <v>1250</v>
      </c>
      <c r="H81" s="223">
        <v>0</v>
      </c>
      <c r="I81" s="221">
        <f t="shared" si="2"/>
        <v>0</v>
      </c>
      <c r="J81" s="120" t="s">
        <v>110</v>
      </c>
    </row>
    <row r="82" spans="1:10" ht="12.75" customHeight="1" x14ac:dyDescent="0.25">
      <c r="A82" s="117"/>
      <c r="B82" s="117"/>
      <c r="C82" s="117"/>
      <c r="D82" s="133">
        <v>4121</v>
      </c>
      <c r="E82" s="127">
        <v>20</v>
      </c>
      <c r="F82" s="101">
        <v>20</v>
      </c>
      <c r="G82" s="134">
        <v>26</v>
      </c>
      <c r="H82" s="223">
        <v>20</v>
      </c>
      <c r="I82" s="221">
        <f t="shared" si="2"/>
        <v>1</v>
      </c>
      <c r="J82" s="120" t="s">
        <v>111</v>
      </c>
    </row>
    <row r="83" spans="1:10" ht="12.75" customHeight="1" x14ac:dyDescent="0.25">
      <c r="A83" s="157"/>
      <c r="B83" s="157"/>
      <c r="C83" s="157"/>
      <c r="D83" s="158">
        <v>4121</v>
      </c>
      <c r="E83" s="159">
        <v>70</v>
      </c>
      <c r="F83" s="160">
        <v>115</v>
      </c>
      <c r="G83" s="160">
        <v>112</v>
      </c>
      <c r="H83" s="225">
        <v>90</v>
      </c>
      <c r="I83" s="230">
        <f t="shared" si="2"/>
        <v>0.78260869565217395</v>
      </c>
      <c r="J83" s="161" t="s">
        <v>112</v>
      </c>
    </row>
    <row r="84" spans="1:10" ht="12.75" customHeight="1" x14ac:dyDescent="0.25">
      <c r="A84" s="141"/>
      <c r="B84" s="141"/>
      <c r="C84" s="141"/>
      <c r="D84" s="405">
        <v>4121</v>
      </c>
      <c r="E84" s="195"/>
      <c r="F84" s="196"/>
      <c r="G84" s="196"/>
      <c r="H84" s="406">
        <v>33</v>
      </c>
      <c r="I84" s="421" t="s">
        <v>86</v>
      </c>
      <c r="J84" s="145" t="s">
        <v>324</v>
      </c>
    </row>
    <row r="85" spans="1:10" ht="12.75" customHeight="1" x14ac:dyDescent="0.25">
      <c r="A85" s="162"/>
      <c r="B85" s="162"/>
      <c r="C85" s="162"/>
      <c r="D85" s="163">
        <v>4213</v>
      </c>
      <c r="E85" s="164">
        <v>61447</v>
      </c>
      <c r="F85" s="165">
        <v>47351</v>
      </c>
      <c r="G85" s="165">
        <v>0</v>
      </c>
      <c r="H85" s="226">
        <v>0</v>
      </c>
      <c r="I85" s="231">
        <f t="shared" si="2"/>
        <v>0</v>
      </c>
      <c r="J85" s="166" t="s">
        <v>113</v>
      </c>
    </row>
    <row r="86" spans="1:10" ht="12.75" customHeight="1" x14ac:dyDescent="0.25">
      <c r="A86" s="167"/>
      <c r="B86" s="167"/>
      <c r="C86" s="167"/>
      <c r="D86" s="168">
        <v>4213</v>
      </c>
      <c r="E86" s="169"/>
      <c r="F86" s="170"/>
      <c r="G86" s="170"/>
      <c r="H86" s="227">
        <v>10000</v>
      </c>
      <c r="I86" s="421" t="s">
        <v>86</v>
      </c>
      <c r="J86" s="171" t="s">
        <v>114</v>
      </c>
    </row>
    <row r="87" spans="1:10" ht="12.75" customHeight="1" x14ac:dyDescent="0.25">
      <c r="A87" s="167"/>
      <c r="B87" s="167"/>
      <c r="C87" s="167"/>
      <c r="D87" s="168">
        <v>4213</v>
      </c>
      <c r="E87" s="169"/>
      <c r="F87" s="170"/>
      <c r="G87" s="170"/>
      <c r="H87" s="432">
        <v>0</v>
      </c>
      <c r="I87" s="421" t="s">
        <v>86</v>
      </c>
      <c r="J87" s="171" t="s">
        <v>309</v>
      </c>
    </row>
    <row r="88" spans="1:10" ht="12.75" customHeight="1" x14ac:dyDescent="0.25">
      <c r="A88" s="167"/>
      <c r="B88" s="167"/>
      <c r="C88" s="167"/>
      <c r="D88" s="168">
        <v>4213</v>
      </c>
      <c r="E88" s="169"/>
      <c r="F88" s="170"/>
      <c r="G88" s="170"/>
      <c r="H88" s="432">
        <v>0</v>
      </c>
      <c r="I88" s="421" t="s">
        <v>86</v>
      </c>
      <c r="J88" s="171" t="s">
        <v>310</v>
      </c>
    </row>
    <row r="89" spans="1:10" ht="12.75" customHeight="1" x14ac:dyDescent="0.25">
      <c r="A89" s="167"/>
      <c r="B89" s="167"/>
      <c r="C89" s="167"/>
      <c r="D89" s="168">
        <v>4213</v>
      </c>
      <c r="E89" s="169"/>
      <c r="F89" s="170"/>
      <c r="G89" s="170"/>
      <c r="H89" s="432">
        <v>0</v>
      </c>
      <c r="I89" s="421" t="s">
        <v>86</v>
      </c>
      <c r="J89" s="171" t="s">
        <v>311</v>
      </c>
    </row>
    <row r="90" spans="1:10" ht="12.75" customHeight="1" x14ac:dyDescent="0.25">
      <c r="A90" s="167"/>
      <c r="B90" s="167"/>
      <c r="C90" s="167"/>
      <c r="D90" s="168">
        <v>4213</v>
      </c>
      <c r="E90" s="169"/>
      <c r="F90" s="170"/>
      <c r="G90" s="170"/>
      <c r="H90" s="433">
        <v>2651</v>
      </c>
      <c r="I90" s="421" t="s">
        <v>86</v>
      </c>
      <c r="J90" s="171" t="s">
        <v>305</v>
      </c>
    </row>
    <row r="91" spans="1:10" ht="12.75" customHeight="1" x14ac:dyDescent="0.25">
      <c r="A91" s="167"/>
      <c r="B91" s="167"/>
      <c r="C91" s="167"/>
      <c r="D91" s="168">
        <v>4213</v>
      </c>
      <c r="E91" s="169"/>
      <c r="F91" s="170"/>
      <c r="G91" s="170"/>
      <c r="H91" s="433">
        <v>5000</v>
      </c>
      <c r="I91" s="421" t="s">
        <v>86</v>
      </c>
      <c r="J91" s="171" t="s">
        <v>115</v>
      </c>
    </row>
    <row r="92" spans="1:10" ht="12.75" customHeight="1" x14ac:dyDescent="0.25">
      <c r="A92" s="167"/>
      <c r="B92" s="167"/>
      <c r="C92" s="167"/>
      <c r="D92" s="168">
        <v>4221</v>
      </c>
      <c r="E92" s="172">
        <v>6000</v>
      </c>
      <c r="F92" s="173">
        <v>3542</v>
      </c>
      <c r="G92" s="170">
        <v>4</v>
      </c>
      <c r="H92" s="227">
        <v>0</v>
      </c>
      <c r="I92" s="232">
        <f t="shared" si="2"/>
        <v>0</v>
      </c>
      <c r="J92" s="171" t="s">
        <v>116</v>
      </c>
    </row>
    <row r="93" spans="1:10" ht="12.75" customHeight="1" x14ac:dyDescent="0.25">
      <c r="A93" s="424"/>
      <c r="B93" s="424"/>
      <c r="C93" s="424"/>
      <c r="D93" s="425">
        <v>4216</v>
      </c>
      <c r="E93" s="426"/>
      <c r="F93" s="427"/>
      <c r="G93" s="428"/>
      <c r="H93" s="429">
        <v>712</v>
      </c>
      <c r="I93" s="430"/>
      <c r="J93" s="431" t="s">
        <v>319</v>
      </c>
    </row>
    <row r="94" spans="1:10" ht="12.75" customHeight="1" x14ac:dyDescent="0.25">
      <c r="A94" s="174"/>
      <c r="B94" s="174"/>
      <c r="C94" s="174"/>
      <c r="D94" s="175">
        <v>4216</v>
      </c>
      <c r="E94" s="176">
        <v>11146</v>
      </c>
      <c r="F94" s="177">
        <v>0</v>
      </c>
      <c r="G94" s="178">
        <v>0</v>
      </c>
      <c r="H94" s="228">
        <v>11146</v>
      </c>
      <c r="I94" s="422" t="s">
        <v>86</v>
      </c>
      <c r="J94" s="423" t="s">
        <v>117</v>
      </c>
    </row>
    <row r="95" spans="1:10" ht="12.75" customHeight="1" x14ac:dyDescent="0.25">
      <c r="A95" s="179"/>
      <c r="B95" s="179"/>
      <c r="C95" s="179"/>
      <c r="D95" s="180">
        <v>4216</v>
      </c>
      <c r="E95" s="181">
        <v>14835</v>
      </c>
      <c r="F95" s="182">
        <v>0</v>
      </c>
      <c r="G95" s="183">
        <v>0</v>
      </c>
      <c r="H95" s="225">
        <v>14835</v>
      </c>
      <c r="I95" s="421" t="s">
        <v>86</v>
      </c>
      <c r="J95" s="184" t="s">
        <v>118</v>
      </c>
    </row>
    <row r="96" spans="1:10" ht="12.75" customHeight="1" thickBot="1" x14ac:dyDescent="0.3">
      <c r="A96" s="185"/>
      <c r="B96" s="185"/>
      <c r="C96" s="185"/>
      <c r="D96" s="186">
        <v>4216</v>
      </c>
      <c r="E96" s="187"/>
      <c r="F96" s="188">
        <v>610</v>
      </c>
      <c r="G96" s="188">
        <v>0</v>
      </c>
      <c r="H96" s="229">
        <v>480</v>
      </c>
      <c r="I96" s="234">
        <f t="shared" si="2"/>
        <v>0.78688524590163933</v>
      </c>
      <c r="J96" s="189" t="s">
        <v>119</v>
      </c>
    </row>
    <row r="97" spans="1:11" ht="12.75" customHeight="1" thickTop="1" thickBot="1" x14ac:dyDescent="0.3">
      <c r="A97" s="141"/>
      <c r="B97" s="141"/>
      <c r="C97" s="141"/>
      <c r="D97" s="113"/>
      <c r="E97" s="150">
        <f>SUM(E74:E95)</f>
        <v>103838</v>
      </c>
      <c r="F97" s="126">
        <f>SUM(F74:F96)</f>
        <v>64644.9</v>
      </c>
      <c r="G97" s="126">
        <f>SUM(G74:G96)</f>
        <v>11316</v>
      </c>
      <c r="H97" s="218">
        <f>SUM(H74:H96)</f>
        <v>57410.5</v>
      </c>
      <c r="I97" s="219">
        <f t="shared" si="2"/>
        <v>0.88809016643230942</v>
      </c>
      <c r="J97" s="116"/>
    </row>
    <row r="98" spans="1:11" ht="12.75" customHeight="1" thickTop="1" thickBot="1" x14ac:dyDescent="0.3">
      <c r="A98" s="117"/>
      <c r="B98" s="117"/>
      <c r="C98" s="117"/>
      <c r="D98" s="117"/>
      <c r="E98" s="190"/>
      <c r="F98" s="191"/>
      <c r="G98" s="191"/>
      <c r="H98" s="143"/>
      <c r="I98" s="143"/>
      <c r="J98" s="192"/>
    </row>
    <row r="99" spans="1:11" ht="12.75" customHeight="1" thickTop="1" thickBot="1" x14ac:dyDescent="0.3">
      <c r="A99" s="442" t="s">
        <v>120</v>
      </c>
      <c r="B99" s="443"/>
      <c r="C99" s="443"/>
      <c r="D99" s="443"/>
      <c r="E99" s="70">
        <f>E19+E67+E71+E97</f>
        <v>252737</v>
      </c>
      <c r="F99" s="70">
        <f>F19+F67+F71+F97</f>
        <v>220448.9</v>
      </c>
      <c r="G99" s="70">
        <f>G19+G67+G71+G97</f>
        <v>138430</v>
      </c>
      <c r="H99" s="235">
        <f>H97+H71+H67+H19</f>
        <v>217967.5</v>
      </c>
      <c r="I99" s="219">
        <f>H99/F99</f>
        <v>0.9887438766988631</v>
      </c>
      <c r="J99" s="193"/>
    </row>
    <row r="100" spans="1:11" ht="12.75" customHeight="1" thickTop="1" x14ac:dyDescent="0.25">
      <c r="A100" s="194"/>
      <c r="B100" s="194"/>
      <c r="C100" s="194"/>
      <c r="D100" s="194"/>
      <c r="E100" s="195"/>
      <c r="F100" s="196"/>
      <c r="G100" s="196"/>
      <c r="H100" s="196"/>
      <c r="I100" s="196"/>
      <c r="J100" s="197"/>
    </row>
    <row r="101" spans="1:11" ht="12.75" customHeight="1" thickBot="1" x14ac:dyDescent="0.3">
      <c r="A101" s="112"/>
      <c r="B101" s="78" t="s">
        <v>121</v>
      </c>
      <c r="C101" s="112"/>
      <c r="D101" s="112"/>
      <c r="E101" s="123"/>
      <c r="F101" s="124"/>
      <c r="G101" s="124"/>
      <c r="H101" s="119"/>
      <c r="I101" s="119"/>
      <c r="J101" s="125"/>
    </row>
    <row r="102" spans="1:11" ht="12.75" customHeight="1" thickTop="1" thickBot="1" x14ac:dyDescent="0.3">
      <c r="A102" s="198"/>
      <c r="B102" s="136"/>
      <c r="C102" s="136">
        <v>6330</v>
      </c>
      <c r="D102" s="137">
        <v>4134</v>
      </c>
      <c r="E102" s="199">
        <v>1450</v>
      </c>
      <c r="F102" s="138">
        <v>1450</v>
      </c>
      <c r="G102" s="138">
        <v>778</v>
      </c>
      <c r="H102" s="236">
        <v>1642</v>
      </c>
      <c r="I102" s="219">
        <f>H102/F102</f>
        <v>1.1324137931034484</v>
      </c>
      <c r="J102" s="139" t="s">
        <v>122</v>
      </c>
    </row>
    <row r="103" spans="1:11" ht="12.75" customHeight="1" thickTop="1" thickBot="1" x14ac:dyDescent="0.3">
      <c r="A103" s="112"/>
      <c r="B103" s="112"/>
      <c r="C103" s="112"/>
      <c r="D103" s="113"/>
      <c r="E103" s="150">
        <f>SUM(E102)</f>
        <v>1450</v>
      </c>
      <c r="F103" s="126">
        <f>SUM(F102)</f>
        <v>1450</v>
      </c>
      <c r="G103" s="126">
        <f>SUM(G102)</f>
        <v>778</v>
      </c>
      <c r="H103" s="236">
        <f>H102</f>
        <v>1642</v>
      </c>
      <c r="I103" s="219">
        <f>H103/F103</f>
        <v>1.1324137931034484</v>
      </c>
      <c r="J103" s="238"/>
    </row>
    <row r="104" spans="1:11" ht="12.75" customHeight="1" thickTop="1" thickBot="1" x14ac:dyDescent="0.3">
      <c r="A104" s="117"/>
      <c r="B104" s="117"/>
      <c r="C104" s="117"/>
      <c r="D104" s="117"/>
      <c r="E104" s="200"/>
      <c r="F104" s="201"/>
      <c r="G104" s="201"/>
      <c r="H104" s="237"/>
      <c r="I104" s="237"/>
      <c r="J104" s="202"/>
      <c r="K104" s="81"/>
    </row>
    <row r="105" spans="1:11" ht="12.75" customHeight="1" thickTop="1" thickBot="1" x14ac:dyDescent="0.3">
      <c r="A105" s="442" t="s">
        <v>123</v>
      </c>
      <c r="B105" s="443"/>
      <c r="C105" s="443"/>
      <c r="D105" s="443"/>
      <c r="E105" s="71">
        <f>E99+E103</f>
        <v>254187</v>
      </c>
      <c r="F105" s="71">
        <f>F99+F103</f>
        <v>221898.9</v>
      </c>
      <c r="G105" s="71">
        <f>G99+G103</f>
        <v>139208</v>
      </c>
      <c r="H105" s="72">
        <f>H99+H102</f>
        <v>219609.5</v>
      </c>
      <c r="I105" s="239">
        <f>H105/F105</f>
        <v>0.9896826888281105</v>
      </c>
      <c r="J105" s="203"/>
      <c r="K105" s="81"/>
    </row>
    <row r="106" spans="1:11" ht="13.8" thickTop="1" x14ac:dyDescent="0.25"/>
  </sheetData>
  <mergeCells count="3">
    <mergeCell ref="A1:J1"/>
    <mergeCell ref="A99:D99"/>
    <mergeCell ref="A105:D105"/>
  </mergeCells>
  <pageMargins left="0.25" right="0.25" top="0.75" bottom="0.75" header="0.3" footer="0.3"/>
  <pageSetup paperSize="9" scale="89" fitToHeight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4"/>
  <sheetViews>
    <sheetView tabSelected="1" topLeftCell="A134" zoomScale="140" zoomScaleNormal="140" workbookViewId="0">
      <selection activeCell="L150" sqref="L150"/>
    </sheetView>
  </sheetViews>
  <sheetFormatPr defaultColWidth="9.109375" defaultRowHeight="16.2" x14ac:dyDescent="0.25"/>
  <cols>
    <col min="1" max="1" width="9.44140625" style="95" customWidth="1"/>
    <col min="2" max="2" width="5.44140625" style="95" customWidth="1"/>
    <col min="3" max="3" width="11.109375" style="387" customWidth="1"/>
    <col min="4" max="4" width="5.44140625" style="95" customWidth="1"/>
    <col min="5" max="5" width="11.6640625" style="276" customWidth="1"/>
    <col min="6" max="7" width="11.6640625" style="277" customWidth="1"/>
    <col min="8" max="9" width="11.6640625" style="95" customWidth="1"/>
    <col min="10" max="10" width="45" style="95" customWidth="1"/>
    <col min="11" max="11" width="2.33203125" style="95" customWidth="1"/>
    <col min="12" max="16384" width="9.109375" style="95"/>
  </cols>
  <sheetData>
    <row r="1" spans="1:11" ht="20.100000000000001" customHeight="1" thickBot="1" x14ac:dyDescent="0.3">
      <c r="A1" s="441" t="s">
        <v>124</v>
      </c>
      <c r="B1" s="441"/>
      <c r="C1" s="441"/>
      <c r="D1" s="441"/>
      <c r="E1" s="441"/>
      <c r="F1" s="441"/>
      <c r="G1" s="441"/>
      <c r="H1" s="441"/>
      <c r="I1" s="441"/>
      <c r="J1" s="441"/>
      <c r="K1" s="141"/>
    </row>
    <row r="2" spans="1:11" ht="21.9" customHeight="1" thickBot="1" x14ac:dyDescent="0.3">
      <c r="A2" s="83" t="s">
        <v>33</v>
      </c>
      <c r="B2" s="83" t="s">
        <v>34</v>
      </c>
      <c r="C2" s="84" t="s">
        <v>35</v>
      </c>
      <c r="D2" s="85" t="s">
        <v>36</v>
      </c>
      <c r="E2" s="86" t="s">
        <v>37</v>
      </c>
      <c r="F2" s="87" t="s">
        <v>1</v>
      </c>
      <c r="G2" s="87" t="s">
        <v>38</v>
      </c>
      <c r="H2" s="240" t="s">
        <v>39</v>
      </c>
      <c r="I2" s="205" t="s">
        <v>294</v>
      </c>
      <c r="J2" s="89"/>
      <c r="K2" s="141"/>
    </row>
    <row r="3" spans="1:11" ht="21.9" customHeight="1" thickBot="1" x14ac:dyDescent="0.3">
      <c r="A3" s="90"/>
      <c r="B3" s="90"/>
      <c r="C3" s="90"/>
      <c r="D3" s="90"/>
      <c r="E3" s="91">
        <v>2024</v>
      </c>
      <c r="F3" s="92">
        <v>2024</v>
      </c>
      <c r="G3" s="92">
        <v>2024</v>
      </c>
      <c r="H3" s="241" t="s">
        <v>40</v>
      </c>
      <c r="I3" s="206" t="s">
        <v>125</v>
      </c>
      <c r="J3" s="94" t="s">
        <v>41</v>
      </c>
    </row>
    <row r="4" spans="1:11" ht="12.75" customHeight="1" x14ac:dyDescent="0.25">
      <c r="A4" s="244"/>
      <c r="B4" s="244"/>
      <c r="C4" s="244"/>
      <c r="D4" s="244"/>
      <c r="E4" s="245"/>
      <c r="F4" s="246"/>
      <c r="G4" s="246"/>
      <c r="H4" s="247"/>
      <c r="I4" s="247"/>
      <c r="J4" s="248"/>
      <c r="K4" s="249"/>
    </row>
    <row r="5" spans="1:11" ht="12.75" customHeight="1" x14ac:dyDescent="0.25">
      <c r="A5" s="250"/>
      <c r="B5" s="251" t="s">
        <v>126</v>
      </c>
      <c r="C5" s="251"/>
      <c r="D5" s="250"/>
      <c r="E5" s="252"/>
      <c r="F5" s="253"/>
      <c r="G5" s="253"/>
      <c r="H5" s="315"/>
      <c r="I5" s="315"/>
      <c r="J5" s="254"/>
      <c r="K5" s="249"/>
    </row>
    <row r="6" spans="1:11" ht="12.75" customHeight="1" x14ac:dyDescent="0.25">
      <c r="A6" s="255"/>
      <c r="B6" s="256"/>
      <c r="C6" s="256"/>
      <c r="D6" s="257">
        <v>1014</v>
      </c>
      <c r="E6" s="258">
        <v>15</v>
      </c>
      <c r="F6" s="259">
        <v>45</v>
      </c>
      <c r="G6" s="260">
        <v>61</v>
      </c>
      <c r="H6" s="410">
        <v>30</v>
      </c>
      <c r="I6" s="401">
        <f>H6/F6</f>
        <v>0.66666666666666663</v>
      </c>
      <c r="J6" s="262" t="s">
        <v>127</v>
      </c>
      <c r="K6" s="249"/>
    </row>
    <row r="7" spans="1:11" ht="12.75" customHeight="1" thickBot="1" x14ac:dyDescent="0.3">
      <c r="A7" s="263"/>
      <c r="B7" s="264"/>
      <c r="C7" s="264"/>
      <c r="D7" s="265">
        <v>1032</v>
      </c>
      <c r="E7" s="266">
        <v>6</v>
      </c>
      <c r="F7" s="266">
        <v>6</v>
      </c>
      <c r="G7" s="267">
        <v>6</v>
      </c>
      <c r="H7" s="390">
        <v>6</v>
      </c>
      <c r="I7" s="392">
        <f>H7/F7</f>
        <v>1</v>
      </c>
      <c r="J7" s="269" t="s">
        <v>128</v>
      </c>
      <c r="K7" s="249"/>
    </row>
    <row r="8" spans="1:11" ht="12.75" customHeight="1" thickTop="1" x14ac:dyDescent="0.25">
      <c r="A8" s="270"/>
      <c r="B8" s="271"/>
      <c r="C8" s="271"/>
      <c r="D8" s="272"/>
      <c r="E8" s="273">
        <f>SUM(E6:E7)</f>
        <v>21</v>
      </c>
      <c r="F8" s="273">
        <f>SUM(F6:F7)</f>
        <v>51</v>
      </c>
      <c r="G8" s="388">
        <f>SUM(G6:G7)</f>
        <v>67</v>
      </c>
      <c r="H8" s="394">
        <f>SUM(H6:H7)</f>
        <v>36</v>
      </c>
      <c r="I8" s="391">
        <f>H8/F8</f>
        <v>0.70588235294117652</v>
      </c>
      <c r="J8" s="274"/>
      <c r="K8" s="249"/>
    </row>
    <row r="9" spans="1:11" ht="12.75" customHeight="1" x14ac:dyDescent="0.25">
      <c r="A9" s="244"/>
      <c r="B9" s="275"/>
      <c r="C9" s="275"/>
      <c r="D9" s="275"/>
      <c r="H9" s="277"/>
      <c r="I9" s="277"/>
      <c r="J9" s="278"/>
      <c r="K9" s="249"/>
    </row>
    <row r="10" spans="1:11" ht="12.75" customHeight="1" x14ac:dyDescent="0.25">
      <c r="A10" s="279"/>
      <c r="B10" s="251" t="s">
        <v>129</v>
      </c>
      <c r="C10" s="251"/>
      <c r="D10" s="250"/>
      <c r="E10" s="252"/>
      <c r="F10" s="253"/>
      <c r="G10" s="253"/>
      <c r="H10" s="277"/>
      <c r="I10" s="277"/>
      <c r="J10" s="280"/>
      <c r="K10" s="249"/>
    </row>
    <row r="11" spans="1:11" ht="12.75" customHeight="1" x14ac:dyDescent="0.25">
      <c r="A11" s="255"/>
      <c r="B11" s="256"/>
      <c r="C11" s="281"/>
      <c r="D11" s="257">
        <v>2141</v>
      </c>
      <c r="E11" s="258">
        <v>150</v>
      </c>
      <c r="F11" s="282">
        <v>200</v>
      </c>
      <c r="G11" s="260">
        <v>308</v>
      </c>
      <c r="H11" s="395">
        <v>200</v>
      </c>
      <c r="I11" s="401">
        <f>H11/F11</f>
        <v>1</v>
      </c>
      <c r="J11" s="262" t="s">
        <v>130</v>
      </c>
      <c r="K11" s="249"/>
    </row>
    <row r="12" spans="1:11" ht="12.75" customHeight="1" x14ac:dyDescent="0.25">
      <c r="A12" s="255"/>
      <c r="B12" s="256"/>
      <c r="C12" s="281">
        <v>20240033</v>
      </c>
      <c r="D12" s="257">
        <v>2144</v>
      </c>
      <c r="E12" s="258"/>
      <c r="F12" s="285"/>
      <c r="G12" s="260">
        <v>70</v>
      </c>
      <c r="H12" s="395">
        <v>100</v>
      </c>
      <c r="I12" s="401" t="s">
        <v>86</v>
      </c>
      <c r="J12" s="262" t="s">
        <v>295</v>
      </c>
      <c r="K12" s="249"/>
    </row>
    <row r="13" spans="1:11" ht="12.75" customHeight="1" x14ac:dyDescent="0.25">
      <c r="A13" s="255"/>
      <c r="B13" s="256"/>
      <c r="C13" s="281"/>
      <c r="D13" s="257">
        <v>2169</v>
      </c>
      <c r="E13" s="258">
        <v>25</v>
      </c>
      <c r="F13" s="258">
        <v>25</v>
      </c>
      <c r="G13" s="260">
        <v>0</v>
      </c>
      <c r="H13" s="395">
        <v>25</v>
      </c>
      <c r="I13" s="401">
        <f t="shared" ref="I13:I36" si="0">H13/F13</f>
        <v>1</v>
      </c>
      <c r="J13" s="262" t="s">
        <v>131</v>
      </c>
      <c r="K13" s="249"/>
    </row>
    <row r="14" spans="1:11" ht="12.75" customHeight="1" x14ac:dyDescent="0.25">
      <c r="A14" s="255"/>
      <c r="B14" s="256"/>
      <c r="C14" s="281">
        <v>201901</v>
      </c>
      <c r="D14" s="257">
        <v>2212</v>
      </c>
      <c r="E14" s="286">
        <v>0</v>
      </c>
      <c r="F14" s="286">
        <v>0</v>
      </c>
      <c r="G14" s="287"/>
      <c r="H14" s="395">
        <v>160</v>
      </c>
      <c r="I14" s="401" t="s">
        <v>86</v>
      </c>
      <c r="J14" s="288" t="s">
        <v>132</v>
      </c>
      <c r="K14" s="249" t="s">
        <v>133</v>
      </c>
    </row>
    <row r="15" spans="1:11" ht="12.75" customHeight="1" x14ac:dyDescent="0.25">
      <c r="A15" s="255"/>
      <c r="B15" s="256"/>
      <c r="C15" s="281">
        <v>201</v>
      </c>
      <c r="D15" s="257">
        <v>2212</v>
      </c>
      <c r="E15" s="258">
        <v>120</v>
      </c>
      <c r="F15" s="291">
        <v>220</v>
      </c>
      <c r="G15" s="260">
        <v>209</v>
      </c>
      <c r="H15" s="395">
        <v>200</v>
      </c>
      <c r="I15" s="401">
        <f t="shared" si="0"/>
        <v>0.90909090909090906</v>
      </c>
      <c r="J15" s="262" t="s">
        <v>134</v>
      </c>
      <c r="K15" s="249"/>
    </row>
    <row r="16" spans="1:11" ht="12.75" customHeight="1" x14ac:dyDescent="0.25">
      <c r="A16" s="255"/>
      <c r="B16" s="256"/>
      <c r="C16" s="281">
        <v>201912</v>
      </c>
      <c r="D16" s="257">
        <v>2212</v>
      </c>
      <c r="E16" s="258">
        <v>346</v>
      </c>
      <c r="F16" s="258">
        <v>346</v>
      </c>
      <c r="G16" s="260">
        <v>0</v>
      </c>
      <c r="H16" s="395">
        <v>396</v>
      </c>
      <c r="I16" s="401">
        <f t="shared" si="0"/>
        <v>1.1445086705202312</v>
      </c>
      <c r="J16" s="262" t="s">
        <v>135</v>
      </c>
      <c r="K16" s="249"/>
    </row>
    <row r="17" spans="1:11" ht="12.75" customHeight="1" x14ac:dyDescent="0.25">
      <c r="A17" s="255"/>
      <c r="B17" s="256"/>
      <c r="C17" s="281">
        <v>201902</v>
      </c>
      <c r="D17" s="257">
        <v>2212</v>
      </c>
      <c r="E17" s="286">
        <v>0</v>
      </c>
      <c r="F17" s="292">
        <v>3940</v>
      </c>
      <c r="G17" s="287">
        <v>2471</v>
      </c>
      <c r="H17" s="395">
        <v>950</v>
      </c>
      <c r="I17" s="401">
        <f t="shared" si="0"/>
        <v>0.24111675126903553</v>
      </c>
      <c r="J17" s="288" t="s">
        <v>316</v>
      </c>
      <c r="K17" s="249" t="s">
        <v>133</v>
      </c>
    </row>
    <row r="18" spans="1:11" ht="12.75" customHeight="1" x14ac:dyDescent="0.25">
      <c r="A18" s="279"/>
      <c r="B18" s="256"/>
      <c r="C18" s="281">
        <v>20200005</v>
      </c>
      <c r="D18" s="257">
        <v>2212</v>
      </c>
      <c r="E18" s="286"/>
      <c r="F18" s="282">
        <v>1354</v>
      </c>
      <c r="G18" s="287">
        <v>1415</v>
      </c>
      <c r="H18" s="395">
        <v>250</v>
      </c>
      <c r="I18" s="401">
        <f t="shared" si="0"/>
        <v>0.18463810930576072</v>
      </c>
      <c r="J18" s="288" t="s">
        <v>136</v>
      </c>
      <c r="K18" s="249"/>
    </row>
    <row r="19" spans="1:11" ht="12.75" customHeight="1" x14ac:dyDescent="0.25">
      <c r="A19" s="279"/>
      <c r="B19" s="250"/>
      <c r="C19" s="293">
        <v>20210024</v>
      </c>
      <c r="D19" s="294">
        <v>2212</v>
      </c>
      <c r="E19" s="286">
        <v>25</v>
      </c>
      <c r="F19" s="286">
        <v>25</v>
      </c>
      <c r="G19" s="295"/>
      <c r="H19" s="395">
        <v>25</v>
      </c>
      <c r="I19" s="401">
        <f t="shared" si="0"/>
        <v>1</v>
      </c>
      <c r="J19" s="297" t="s">
        <v>137</v>
      </c>
      <c r="K19" s="249"/>
    </row>
    <row r="20" spans="1:11" ht="12.75" customHeight="1" x14ac:dyDescent="0.25">
      <c r="A20" s="279"/>
      <c r="B20" s="250"/>
      <c r="C20" s="293">
        <v>20200028</v>
      </c>
      <c r="D20" s="294">
        <v>2212</v>
      </c>
      <c r="E20" s="286">
        <v>50</v>
      </c>
      <c r="F20" s="286">
        <v>50</v>
      </c>
      <c r="G20" s="295"/>
      <c r="H20" s="395">
        <v>50</v>
      </c>
      <c r="I20" s="401">
        <f t="shared" si="0"/>
        <v>1</v>
      </c>
      <c r="J20" s="297" t="s">
        <v>138</v>
      </c>
      <c r="K20" s="249"/>
    </row>
    <row r="21" spans="1:11" ht="12.75" customHeight="1" x14ac:dyDescent="0.25">
      <c r="A21" s="279"/>
      <c r="B21" s="250"/>
      <c r="C21" s="293">
        <v>20210032</v>
      </c>
      <c r="D21" s="294">
        <v>2212</v>
      </c>
      <c r="E21" s="286"/>
      <c r="F21" s="286"/>
      <c r="G21" s="295">
        <v>22</v>
      </c>
      <c r="H21" s="395">
        <v>200</v>
      </c>
      <c r="I21" s="401" t="s">
        <v>86</v>
      </c>
      <c r="J21" s="297" t="s">
        <v>139</v>
      </c>
      <c r="K21" s="249"/>
    </row>
    <row r="22" spans="1:11" ht="12.75" customHeight="1" x14ac:dyDescent="0.25">
      <c r="A22" s="279"/>
      <c r="B22" s="250"/>
      <c r="C22" s="293">
        <v>2025000001</v>
      </c>
      <c r="D22" s="294">
        <v>2219</v>
      </c>
      <c r="E22" s="286"/>
      <c r="F22" s="286"/>
      <c r="G22" s="295"/>
      <c r="H22" s="395">
        <v>50</v>
      </c>
      <c r="I22" s="401" t="s">
        <v>86</v>
      </c>
      <c r="J22" s="297" t="s">
        <v>325</v>
      </c>
      <c r="K22" s="249"/>
    </row>
    <row r="23" spans="1:11" ht="12.75" customHeight="1" x14ac:dyDescent="0.25">
      <c r="A23" s="255"/>
      <c r="B23" s="256"/>
      <c r="C23" s="281"/>
      <c r="D23" s="257">
        <v>2219</v>
      </c>
      <c r="E23" s="258">
        <v>60</v>
      </c>
      <c r="F23" s="258">
        <v>60</v>
      </c>
      <c r="G23" s="260">
        <v>28</v>
      </c>
      <c r="H23" s="395">
        <v>60</v>
      </c>
      <c r="I23" s="401">
        <f t="shared" si="0"/>
        <v>1</v>
      </c>
      <c r="J23" s="262" t="s">
        <v>140</v>
      </c>
      <c r="K23" s="249"/>
    </row>
    <row r="24" spans="1:11" ht="12.75" customHeight="1" x14ac:dyDescent="0.25">
      <c r="A24" s="255"/>
      <c r="B24" s="256"/>
      <c r="C24" s="281">
        <v>20194</v>
      </c>
      <c r="D24" s="257">
        <v>2219</v>
      </c>
      <c r="E24" s="258">
        <v>0</v>
      </c>
      <c r="F24" s="258">
        <v>0</v>
      </c>
      <c r="G24" s="260"/>
      <c r="H24" s="395">
        <v>30</v>
      </c>
      <c r="I24" s="401" t="s">
        <v>86</v>
      </c>
      <c r="J24" s="262" t="s">
        <v>141</v>
      </c>
      <c r="K24" s="249"/>
    </row>
    <row r="25" spans="1:11" ht="12.75" customHeight="1" x14ac:dyDescent="0.25">
      <c r="A25" s="255"/>
      <c r="B25" s="256"/>
      <c r="C25" s="281">
        <v>2019102</v>
      </c>
      <c r="D25" s="257">
        <v>2219</v>
      </c>
      <c r="E25" s="286">
        <v>0</v>
      </c>
      <c r="F25" s="292">
        <v>10901</v>
      </c>
      <c r="G25" s="287">
        <v>6488</v>
      </c>
      <c r="H25" s="395">
        <v>0</v>
      </c>
      <c r="I25" s="401">
        <f t="shared" si="0"/>
        <v>0</v>
      </c>
      <c r="J25" s="288" t="s">
        <v>142</v>
      </c>
      <c r="K25" s="249" t="s">
        <v>133</v>
      </c>
    </row>
    <row r="26" spans="1:11" ht="12.75" customHeight="1" x14ac:dyDescent="0.25">
      <c r="A26" s="255"/>
      <c r="B26" s="256"/>
      <c r="C26" s="293">
        <v>20200010</v>
      </c>
      <c r="D26" s="257">
        <v>2219</v>
      </c>
      <c r="E26" s="286">
        <v>18902</v>
      </c>
      <c r="F26" s="292">
        <v>14500</v>
      </c>
      <c r="G26" s="287">
        <v>5761</v>
      </c>
      <c r="H26" s="395">
        <v>7500</v>
      </c>
      <c r="I26" s="401">
        <f t="shared" si="0"/>
        <v>0.51724137931034486</v>
      </c>
      <c r="J26" s="288" t="s">
        <v>143</v>
      </c>
      <c r="K26" s="249"/>
    </row>
    <row r="27" spans="1:11" ht="12.75" customHeight="1" x14ac:dyDescent="0.25">
      <c r="A27" s="255"/>
      <c r="B27" s="256"/>
      <c r="C27" s="281">
        <v>201929</v>
      </c>
      <c r="D27" s="257">
        <v>2219</v>
      </c>
      <c r="E27" s="286">
        <v>80000</v>
      </c>
      <c r="F27" s="286">
        <v>62000</v>
      </c>
      <c r="G27" s="287">
        <v>6295</v>
      </c>
      <c r="H27" s="395">
        <v>0</v>
      </c>
      <c r="I27" s="401">
        <f t="shared" si="0"/>
        <v>0</v>
      </c>
      <c r="J27" s="288" t="s">
        <v>144</v>
      </c>
      <c r="K27" s="249"/>
    </row>
    <row r="28" spans="1:11" ht="12.75" customHeight="1" x14ac:dyDescent="0.25">
      <c r="A28" s="255"/>
      <c r="B28" s="256"/>
      <c r="C28" s="281">
        <v>20210026</v>
      </c>
      <c r="D28" s="257">
        <v>2219</v>
      </c>
      <c r="E28" s="286">
        <v>50</v>
      </c>
      <c r="F28" s="286">
        <v>50</v>
      </c>
      <c r="G28" s="287"/>
      <c r="H28" s="395">
        <v>50</v>
      </c>
      <c r="I28" s="401">
        <f t="shared" si="0"/>
        <v>1</v>
      </c>
      <c r="J28" s="288" t="s">
        <v>145</v>
      </c>
      <c r="K28" s="249"/>
    </row>
    <row r="29" spans="1:11" ht="12.75" customHeight="1" x14ac:dyDescent="0.25">
      <c r="A29" s="255"/>
      <c r="B29" s="256"/>
      <c r="C29" s="281">
        <v>20210033</v>
      </c>
      <c r="D29" s="257">
        <v>2219</v>
      </c>
      <c r="E29" s="286">
        <v>50</v>
      </c>
      <c r="F29" s="286">
        <v>50</v>
      </c>
      <c r="G29" s="287"/>
      <c r="H29" s="395">
        <v>50</v>
      </c>
      <c r="I29" s="401">
        <f t="shared" si="0"/>
        <v>1</v>
      </c>
      <c r="J29" s="288" t="s">
        <v>146</v>
      </c>
      <c r="K29" s="249"/>
    </row>
    <row r="30" spans="1:11" ht="12.75" customHeight="1" x14ac:dyDescent="0.25">
      <c r="A30" s="255"/>
      <c r="B30" s="256"/>
      <c r="C30" s="281">
        <v>20240014</v>
      </c>
      <c r="D30" s="257">
        <v>2219</v>
      </c>
      <c r="E30" s="286"/>
      <c r="F30" s="292">
        <v>50</v>
      </c>
      <c r="G30" s="287"/>
      <c r="H30" s="395">
        <v>3000</v>
      </c>
      <c r="I30" s="401">
        <f t="shared" si="0"/>
        <v>60</v>
      </c>
      <c r="J30" s="288" t="s">
        <v>147</v>
      </c>
      <c r="K30" s="249"/>
    </row>
    <row r="31" spans="1:11" ht="12.75" customHeight="1" x14ac:dyDescent="0.25">
      <c r="A31" s="255"/>
      <c r="B31" s="256"/>
      <c r="C31" s="281">
        <v>20240020</v>
      </c>
      <c r="D31" s="257">
        <v>2219</v>
      </c>
      <c r="E31" s="286"/>
      <c r="F31" s="286">
        <v>30</v>
      </c>
      <c r="G31" s="287">
        <v>30</v>
      </c>
      <c r="H31" s="395">
        <v>150</v>
      </c>
      <c r="I31" s="401">
        <f t="shared" si="0"/>
        <v>5</v>
      </c>
      <c r="J31" s="288" t="s">
        <v>148</v>
      </c>
      <c r="K31" s="249"/>
    </row>
    <row r="32" spans="1:11" ht="12.75" customHeight="1" x14ac:dyDescent="0.25">
      <c r="A32" s="255"/>
      <c r="B32" s="256"/>
      <c r="C32" s="281">
        <v>20240013</v>
      </c>
      <c r="D32" s="257">
        <v>2219</v>
      </c>
      <c r="E32" s="286"/>
      <c r="F32" s="286">
        <v>1960</v>
      </c>
      <c r="G32" s="287">
        <v>0</v>
      </c>
      <c r="H32" s="395">
        <v>1960</v>
      </c>
      <c r="I32" s="401">
        <f t="shared" si="0"/>
        <v>1</v>
      </c>
      <c r="J32" s="288" t="s">
        <v>329</v>
      </c>
      <c r="K32" s="249"/>
    </row>
    <row r="33" spans="1:12" ht="12.75" customHeight="1" x14ac:dyDescent="0.25">
      <c r="A33" s="255"/>
      <c r="B33" s="256"/>
      <c r="C33" s="281">
        <v>20240007</v>
      </c>
      <c r="D33" s="257">
        <v>2219</v>
      </c>
      <c r="E33" s="286"/>
      <c r="F33" s="285"/>
      <c r="G33" s="287">
        <v>335</v>
      </c>
      <c r="H33" s="395">
        <v>100</v>
      </c>
      <c r="I33" s="401" t="s">
        <v>86</v>
      </c>
      <c r="J33" s="288" t="s">
        <v>149</v>
      </c>
      <c r="K33" s="249"/>
    </row>
    <row r="34" spans="1:12" ht="12.75" customHeight="1" x14ac:dyDescent="0.25">
      <c r="A34" s="299"/>
      <c r="B34" s="300"/>
      <c r="C34" s="301">
        <v>20210007</v>
      </c>
      <c r="D34" s="302">
        <v>2310</v>
      </c>
      <c r="E34" s="286"/>
      <c r="F34" s="286">
        <v>10050</v>
      </c>
      <c r="G34" s="303">
        <v>3351</v>
      </c>
      <c r="H34" s="395">
        <v>10000</v>
      </c>
      <c r="I34" s="401">
        <f t="shared" si="0"/>
        <v>0.99502487562189057</v>
      </c>
      <c r="J34" s="304" t="s">
        <v>332</v>
      </c>
      <c r="K34" s="249"/>
    </row>
    <row r="35" spans="1:12" ht="12.75" customHeight="1" thickBot="1" x14ac:dyDescent="0.3">
      <c r="A35" s="255"/>
      <c r="B35" s="256"/>
      <c r="C35" s="281">
        <v>20200018</v>
      </c>
      <c r="D35" s="257">
        <v>2321</v>
      </c>
      <c r="E35" s="286"/>
      <c r="F35" s="286">
        <v>180</v>
      </c>
      <c r="G35" s="287">
        <v>171</v>
      </c>
      <c r="H35" s="395">
        <v>200</v>
      </c>
      <c r="I35" s="401">
        <f t="shared" si="0"/>
        <v>1.1111111111111112</v>
      </c>
      <c r="J35" s="288" t="s">
        <v>150</v>
      </c>
      <c r="K35" s="249"/>
    </row>
    <row r="36" spans="1:12" ht="12.75" customHeight="1" thickTop="1" x14ac:dyDescent="0.25">
      <c r="A36" s="309"/>
      <c r="B36" s="310"/>
      <c r="C36" s="310"/>
      <c r="D36" s="311"/>
      <c r="E36" s="273">
        <f>SUM(E11:E35)</f>
        <v>99778</v>
      </c>
      <c r="F36" s="273">
        <f>SUM(F11:F35)</f>
        <v>105991</v>
      </c>
      <c r="G36" s="312">
        <f>SUM(G11:G35)</f>
        <v>26954</v>
      </c>
      <c r="H36" s="383">
        <f>SUM(H11:H35)</f>
        <v>25706</v>
      </c>
      <c r="I36" s="391">
        <f t="shared" si="0"/>
        <v>0.24253002613429442</v>
      </c>
      <c r="J36" s="314"/>
      <c r="K36" s="289"/>
    </row>
    <row r="37" spans="1:12" ht="12.75" customHeight="1" x14ac:dyDescent="0.25">
      <c r="A37" s="244"/>
      <c r="B37" s="275"/>
      <c r="C37" s="275"/>
      <c r="D37" s="275"/>
      <c r="H37" s="315"/>
      <c r="I37" s="315"/>
      <c r="J37" s="278"/>
      <c r="K37" s="289"/>
    </row>
    <row r="38" spans="1:12" ht="12.75" customHeight="1" x14ac:dyDescent="0.25">
      <c r="A38" s="244"/>
      <c r="B38" s="316" t="s">
        <v>151</v>
      </c>
      <c r="C38" s="316"/>
      <c r="D38" s="275"/>
      <c r="H38" s="315"/>
      <c r="I38" s="315"/>
      <c r="J38" s="278"/>
      <c r="K38" s="289"/>
    </row>
    <row r="39" spans="1:12" ht="12.75" customHeight="1" x14ac:dyDescent="0.25">
      <c r="A39" s="255"/>
      <c r="B39" s="256"/>
      <c r="C39" s="281">
        <v>503</v>
      </c>
      <c r="D39" s="257">
        <v>3111</v>
      </c>
      <c r="E39" s="258">
        <v>1020</v>
      </c>
      <c r="F39" s="317">
        <v>1020</v>
      </c>
      <c r="G39" s="260">
        <v>595</v>
      </c>
      <c r="H39" s="395">
        <v>970</v>
      </c>
      <c r="I39" s="401">
        <f t="shared" ref="I39:I102" si="1">H39/F39</f>
        <v>0.9509803921568627</v>
      </c>
      <c r="J39" s="262" t="s">
        <v>152</v>
      </c>
      <c r="K39" s="249"/>
      <c r="L39" s="315"/>
    </row>
    <row r="40" spans="1:12" ht="12.75" customHeight="1" x14ac:dyDescent="0.25">
      <c r="A40" s="255"/>
      <c r="B40" s="256"/>
      <c r="C40" s="281">
        <v>20220503</v>
      </c>
      <c r="D40" s="257">
        <v>3111</v>
      </c>
      <c r="E40" s="286"/>
      <c r="F40" s="318"/>
      <c r="G40" s="287"/>
      <c r="H40" s="395">
        <v>100</v>
      </c>
      <c r="I40" s="401" t="s">
        <v>86</v>
      </c>
      <c r="J40" s="288" t="s">
        <v>153</v>
      </c>
      <c r="K40" s="249"/>
    </row>
    <row r="41" spans="1:12" ht="12.75" customHeight="1" x14ac:dyDescent="0.25">
      <c r="A41" s="255"/>
      <c r="B41" s="256"/>
      <c r="C41" s="281">
        <v>505</v>
      </c>
      <c r="D41" s="257">
        <v>3111</v>
      </c>
      <c r="E41" s="258">
        <v>700</v>
      </c>
      <c r="F41" s="317">
        <v>700</v>
      </c>
      <c r="G41" s="260">
        <v>408</v>
      </c>
      <c r="H41" s="395">
        <v>650</v>
      </c>
      <c r="I41" s="401">
        <f t="shared" si="1"/>
        <v>0.9285714285714286</v>
      </c>
      <c r="J41" s="262" t="s">
        <v>154</v>
      </c>
      <c r="K41" s="249"/>
    </row>
    <row r="42" spans="1:12" ht="12.75" customHeight="1" x14ac:dyDescent="0.25">
      <c r="A42" s="255"/>
      <c r="B42" s="256"/>
      <c r="C42" s="281"/>
      <c r="D42" s="257">
        <v>3113</v>
      </c>
      <c r="E42" s="258">
        <v>4750</v>
      </c>
      <c r="F42" s="317">
        <v>4750</v>
      </c>
      <c r="G42" s="260">
        <v>2375</v>
      </c>
      <c r="H42" s="395">
        <v>4650</v>
      </c>
      <c r="I42" s="401">
        <f t="shared" si="1"/>
        <v>0.97894736842105268</v>
      </c>
      <c r="J42" s="262" t="s">
        <v>155</v>
      </c>
      <c r="K42" s="249"/>
    </row>
    <row r="43" spans="1:12" ht="12.75" customHeight="1" x14ac:dyDescent="0.25">
      <c r="A43" s="319"/>
      <c r="B43" s="256"/>
      <c r="C43" s="281"/>
      <c r="D43" s="257">
        <v>3113</v>
      </c>
      <c r="E43" s="290">
        <v>40</v>
      </c>
      <c r="F43" s="320">
        <v>40</v>
      </c>
      <c r="G43" s="260">
        <v>27</v>
      </c>
      <c r="H43" s="395">
        <v>35</v>
      </c>
      <c r="I43" s="401">
        <f t="shared" si="1"/>
        <v>0.875</v>
      </c>
      <c r="J43" s="262" t="s">
        <v>156</v>
      </c>
      <c r="K43" s="249"/>
    </row>
    <row r="44" spans="1:12" ht="12.75" customHeight="1" x14ac:dyDescent="0.25">
      <c r="A44" s="255"/>
      <c r="B44" s="256"/>
      <c r="C44" s="281"/>
      <c r="D44" s="257">
        <v>3231</v>
      </c>
      <c r="E44" s="258">
        <v>1100</v>
      </c>
      <c r="F44" s="317">
        <v>1100</v>
      </c>
      <c r="G44" s="260">
        <v>642</v>
      </c>
      <c r="H44" s="395">
        <v>1100</v>
      </c>
      <c r="I44" s="401">
        <f t="shared" si="1"/>
        <v>1</v>
      </c>
      <c r="J44" s="262" t="s">
        <v>157</v>
      </c>
      <c r="K44" s="249"/>
    </row>
    <row r="45" spans="1:12" ht="12.75" customHeight="1" x14ac:dyDescent="0.25">
      <c r="A45" s="279"/>
      <c r="B45" s="250"/>
      <c r="C45" s="293">
        <v>6351</v>
      </c>
      <c r="D45" s="294">
        <v>3231</v>
      </c>
      <c r="E45" s="286">
        <v>600</v>
      </c>
      <c r="F45" s="298">
        <v>50</v>
      </c>
      <c r="G45" s="295">
        <v>0</v>
      </c>
      <c r="H45" s="395">
        <v>600</v>
      </c>
      <c r="I45" s="401">
        <f t="shared" si="1"/>
        <v>12</v>
      </c>
      <c r="J45" s="297" t="s">
        <v>158</v>
      </c>
      <c r="K45" s="249"/>
    </row>
    <row r="46" spans="1:12" ht="12.75" customHeight="1" x14ac:dyDescent="0.25">
      <c r="A46" s="279"/>
      <c r="B46" s="250"/>
      <c r="C46" s="293">
        <v>20233231</v>
      </c>
      <c r="D46" s="294">
        <v>3231</v>
      </c>
      <c r="E46" s="286"/>
      <c r="F46" s="318">
        <v>80</v>
      </c>
      <c r="G46" s="295">
        <v>70</v>
      </c>
      <c r="H46" s="395">
        <v>350</v>
      </c>
      <c r="I46" s="401">
        <f t="shared" si="1"/>
        <v>4.375</v>
      </c>
      <c r="J46" s="297" t="s">
        <v>159</v>
      </c>
      <c r="K46" s="249"/>
    </row>
    <row r="47" spans="1:12" ht="12.75" customHeight="1" x14ac:dyDescent="0.25">
      <c r="A47" s="255"/>
      <c r="B47" s="256"/>
      <c r="C47" s="281"/>
      <c r="D47" s="257">
        <v>3299</v>
      </c>
      <c r="E47" s="290">
        <v>100</v>
      </c>
      <c r="F47" s="320">
        <v>100</v>
      </c>
      <c r="G47" s="260">
        <v>41</v>
      </c>
      <c r="H47" s="395">
        <v>100</v>
      </c>
      <c r="I47" s="401">
        <f t="shared" si="1"/>
        <v>1</v>
      </c>
      <c r="J47" s="262" t="s">
        <v>59</v>
      </c>
      <c r="K47" s="249"/>
    </row>
    <row r="48" spans="1:12" ht="12.75" customHeight="1" x14ac:dyDescent="0.25">
      <c r="A48" s="244"/>
      <c r="B48" s="275"/>
      <c r="C48" s="293"/>
      <c r="D48" s="294">
        <v>3319</v>
      </c>
      <c r="E48" s="321">
        <v>100</v>
      </c>
      <c r="F48" s="322">
        <v>100</v>
      </c>
      <c r="G48" s="323">
        <v>50</v>
      </c>
      <c r="H48" s="395">
        <v>50</v>
      </c>
      <c r="I48" s="401">
        <f t="shared" si="1"/>
        <v>0.5</v>
      </c>
      <c r="J48" s="280" t="s">
        <v>160</v>
      </c>
      <c r="K48" s="249"/>
    </row>
    <row r="49" spans="1:11" ht="12.75" customHeight="1" x14ac:dyDescent="0.25">
      <c r="A49" s="299"/>
      <c r="B49" s="300"/>
      <c r="C49" s="301"/>
      <c r="D49" s="302">
        <v>3319</v>
      </c>
      <c r="E49" s="258">
        <v>10</v>
      </c>
      <c r="F49" s="317">
        <v>10</v>
      </c>
      <c r="G49" s="260">
        <v>12</v>
      </c>
      <c r="H49" s="395">
        <v>12</v>
      </c>
      <c r="I49" s="401">
        <f t="shared" si="1"/>
        <v>1.2</v>
      </c>
      <c r="J49" s="262" t="s">
        <v>161</v>
      </c>
      <c r="K49" s="249"/>
    </row>
    <row r="50" spans="1:11" ht="12.75" customHeight="1" x14ac:dyDescent="0.25">
      <c r="A50" s="299"/>
      <c r="B50" s="300"/>
      <c r="C50" s="301">
        <v>20203319</v>
      </c>
      <c r="D50" s="302">
        <v>3319</v>
      </c>
      <c r="E50" s="286"/>
      <c r="F50" s="298"/>
      <c r="G50" s="295"/>
      <c r="H50" s="395">
        <v>1925</v>
      </c>
      <c r="I50" s="401" t="s">
        <v>86</v>
      </c>
      <c r="J50" s="297" t="s">
        <v>312</v>
      </c>
      <c r="K50" s="249"/>
    </row>
    <row r="51" spans="1:11" ht="12.75" customHeight="1" x14ac:dyDescent="0.25">
      <c r="A51" s="255"/>
      <c r="B51" s="256"/>
      <c r="C51" s="281">
        <v>20230003</v>
      </c>
      <c r="D51" s="257">
        <v>3322</v>
      </c>
      <c r="E51" s="290">
        <v>1400</v>
      </c>
      <c r="F51" s="320">
        <v>1400</v>
      </c>
      <c r="G51" s="323">
        <v>1570</v>
      </c>
      <c r="H51" s="395">
        <v>340</v>
      </c>
      <c r="I51" s="401">
        <f t="shared" si="1"/>
        <v>0.24285714285714285</v>
      </c>
      <c r="J51" s="280" t="s">
        <v>307</v>
      </c>
      <c r="K51" s="249"/>
    </row>
    <row r="52" spans="1:11" ht="12.75" customHeight="1" x14ac:dyDescent="0.25">
      <c r="A52" s="255"/>
      <c r="B52" s="256"/>
      <c r="C52" s="281"/>
      <c r="D52" s="257">
        <v>3322</v>
      </c>
      <c r="E52" s="258">
        <v>1000</v>
      </c>
      <c r="F52" s="324">
        <v>1750</v>
      </c>
      <c r="G52" s="260">
        <v>1719</v>
      </c>
      <c r="H52" s="395">
        <v>1000</v>
      </c>
      <c r="I52" s="401">
        <f t="shared" si="1"/>
        <v>0.5714285714285714</v>
      </c>
      <c r="J52" s="262" t="s">
        <v>296</v>
      </c>
      <c r="K52" s="289"/>
    </row>
    <row r="53" spans="1:11" ht="12.75" customHeight="1" x14ac:dyDescent="0.25">
      <c r="A53" s="255"/>
      <c r="B53" s="256"/>
      <c r="C53" s="281"/>
      <c r="D53" s="257">
        <v>3341</v>
      </c>
      <c r="E53" s="258">
        <v>10</v>
      </c>
      <c r="F53" s="317">
        <v>10</v>
      </c>
      <c r="G53" s="260">
        <v>0</v>
      </c>
      <c r="H53" s="395">
        <v>10</v>
      </c>
      <c r="I53" s="401">
        <f t="shared" si="1"/>
        <v>1</v>
      </c>
      <c r="J53" s="262" t="s">
        <v>162</v>
      </c>
      <c r="K53" s="249"/>
    </row>
    <row r="54" spans="1:11" ht="12.75" customHeight="1" x14ac:dyDescent="0.25">
      <c r="A54" s="299"/>
      <c r="B54" s="300"/>
      <c r="C54" s="301"/>
      <c r="D54" s="302">
        <v>3349</v>
      </c>
      <c r="E54" s="266">
        <v>250</v>
      </c>
      <c r="F54" s="325">
        <v>250</v>
      </c>
      <c r="G54" s="306">
        <v>168</v>
      </c>
      <c r="H54" s="395">
        <v>210</v>
      </c>
      <c r="I54" s="401">
        <f t="shared" si="1"/>
        <v>0.84</v>
      </c>
      <c r="J54" s="307" t="s">
        <v>163</v>
      </c>
      <c r="K54" s="289"/>
    </row>
    <row r="55" spans="1:11" ht="12.75" customHeight="1" x14ac:dyDescent="0.25">
      <c r="A55" s="326"/>
      <c r="B55" s="327"/>
      <c r="C55" s="328"/>
      <c r="D55" s="329">
        <v>3392</v>
      </c>
      <c r="E55" s="258">
        <v>5235</v>
      </c>
      <c r="F55" s="320">
        <v>5235</v>
      </c>
      <c r="G55" s="284">
        <v>6246</v>
      </c>
      <c r="H55" s="395">
        <v>8000</v>
      </c>
      <c r="I55" s="401">
        <f t="shared" si="1"/>
        <v>1.5281757402101241</v>
      </c>
      <c r="J55" s="262" t="s">
        <v>313</v>
      </c>
      <c r="K55" s="249"/>
    </row>
    <row r="56" spans="1:11" ht="12.75" customHeight="1" x14ac:dyDescent="0.25">
      <c r="A56" s="326">
        <v>20240011</v>
      </c>
      <c r="B56" s="330" t="s">
        <v>164</v>
      </c>
      <c r="C56" s="328">
        <v>20223314</v>
      </c>
      <c r="D56" s="329">
        <v>3392</v>
      </c>
      <c r="E56" s="286">
        <v>2000</v>
      </c>
      <c r="F56" s="318">
        <v>2000</v>
      </c>
      <c r="G56" s="287">
        <v>1774</v>
      </c>
      <c r="H56" s="395">
        <v>3000</v>
      </c>
      <c r="I56" s="401">
        <f t="shared" si="1"/>
        <v>1.5</v>
      </c>
      <c r="J56" s="288" t="s">
        <v>165</v>
      </c>
      <c r="K56" s="249"/>
    </row>
    <row r="57" spans="1:11" ht="12.75" customHeight="1" x14ac:dyDescent="0.25">
      <c r="A57" s="326"/>
      <c r="B57" s="327"/>
      <c r="C57" s="328">
        <v>4124</v>
      </c>
      <c r="D57" s="329">
        <v>3392</v>
      </c>
      <c r="E57" s="258">
        <v>800</v>
      </c>
      <c r="F57" s="317">
        <v>800</v>
      </c>
      <c r="G57" s="284">
        <v>844</v>
      </c>
      <c r="H57" s="395">
        <v>800</v>
      </c>
      <c r="I57" s="401">
        <f t="shared" si="1"/>
        <v>1</v>
      </c>
      <c r="J57" s="262" t="s">
        <v>166</v>
      </c>
      <c r="K57" s="249"/>
    </row>
    <row r="58" spans="1:11" ht="12.75" customHeight="1" x14ac:dyDescent="0.25">
      <c r="A58" s="326"/>
      <c r="B58" s="327"/>
      <c r="C58" s="328">
        <v>560</v>
      </c>
      <c r="D58" s="329">
        <v>3392</v>
      </c>
      <c r="E58" s="258">
        <v>76</v>
      </c>
      <c r="F58" s="258">
        <v>76</v>
      </c>
      <c r="G58" s="284"/>
      <c r="H58" s="395">
        <v>88</v>
      </c>
      <c r="I58" s="401">
        <f t="shared" si="1"/>
        <v>1.1578947368421053</v>
      </c>
      <c r="J58" s="262" t="s">
        <v>167</v>
      </c>
      <c r="K58" s="249"/>
    </row>
    <row r="59" spans="1:11" ht="12.75" customHeight="1" x14ac:dyDescent="0.25">
      <c r="A59" s="326"/>
      <c r="B59" s="327"/>
      <c r="C59" s="328">
        <v>560</v>
      </c>
      <c r="D59" s="329">
        <v>3392</v>
      </c>
      <c r="E59" s="258">
        <v>76</v>
      </c>
      <c r="F59" s="258">
        <v>76</v>
      </c>
      <c r="G59" s="284">
        <v>76</v>
      </c>
      <c r="H59" s="395">
        <v>50</v>
      </c>
      <c r="I59" s="401">
        <f t="shared" si="1"/>
        <v>0.65789473684210531</v>
      </c>
      <c r="J59" s="262" t="s">
        <v>168</v>
      </c>
      <c r="K59" s="249"/>
    </row>
    <row r="60" spans="1:11" ht="12.75" customHeight="1" x14ac:dyDescent="0.25">
      <c r="A60" s="326"/>
      <c r="B60" s="327"/>
      <c r="C60" s="328">
        <v>560</v>
      </c>
      <c r="D60" s="329">
        <v>3392</v>
      </c>
      <c r="E60" s="258">
        <v>95</v>
      </c>
      <c r="F60" s="258">
        <v>95</v>
      </c>
      <c r="G60" s="284">
        <v>0</v>
      </c>
      <c r="H60" s="395">
        <v>50</v>
      </c>
      <c r="I60" s="401">
        <f t="shared" si="1"/>
        <v>0.52631578947368418</v>
      </c>
      <c r="J60" s="262" t="s">
        <v>321</v>
      </c>
      <c r="K60" s="249"/>
    </row>
    <row r="61" spans="1:11" ht="12.75" customHeight="1" x14ac:dyDescent="0.25">
      <c r="A61" s="326"/>
      <c r="B61" s="327"/>
      <c r="C61" s="331">
        <v>20243312</v>
      </c>
      <c r="D61" s="329">
        <v>3392</v>
      </c>
      <c r="E61" s="258">
        <v>1400</v>
      </c>
      <c r="F61" s="259">
        <v>2120</v>
      </c>
      <c r="G61" s="284">
        <v>3742</v>
      </c>
      <c r="H61" s="395">
        <v>1990</v>
      </c>
      <c r="I61" s="401">
        <f t="shared" si="1"/>
        <v>0.93867924528301883</v>
      </c>
      <c r="J61" s="262" t="s">
        <v>169</v>
      </c>
      <c r="K61" s="249"/>
    </row>
    <row r="62" spans="1:11" ht="12.75" customHeight="1" x14ac:dyDescent="0.25">
      <c r="A62" s="326"/>
      <c r="B62" s="327"/>
      <c r="C62" s="331">
        <v>20240596</v>
      </c>
      <c r="D62" s="329">
        <v>3392</v>
      </c>
      <c r="E62" s="258">
        <v>500</v>
      </c>
      <c r="F62" s="290">
        <v>340</v>
      </c>
      <c r="G62" s="284">
        <v>512</v>
      </c>
      <c r="H62" s="395">
        <v>500</v>
      </c>
      <c r="I62" s="401">
        <f t="shared" si="1"/>
        <v>1.4705882352941178</v>
      </c>
      <c r="J62" s="262" t="s">
        <v>170</v>
      </c>
      <c r="K62" s="249"/>
    </row>
    <row r="63" spans="1:11" ht="12.75" customHeight="1" x14ac:dyDescent="0.25">
      <c r="A63" s="326"/>
      <c r="B63" s="327"/>
      <c r="C63" s="331">
        <v>4118</v>
      </c>
      <c r="D63" s="329">
        <v>3392</v>
      </c>
      <c r="E63" s="258">
        <v>150</v>
      </c>
      <c r="F63" s="290">
        <v>150</v>
      </c>
      <c r="G63" s="284">
        <v>264</v>
      </c>
      <c r="H63" s="395">
        <v>230</v>
      </c>
      <c r="I63" s="401">
        <f t="shared" si="1"/>
        <v>1.5333333333333334</v>
      </c>
      <c r="J63" s="262" t="s">
        <v>171</v>
      </c>
      <c r="K63" s="249"/>
    </row>
    <row r="64" spans="1:11" ht="12.75" customHeight="1" x14ac:dyDescent="0.25">
      <c r="A64" s="326"/>
      <c r="B64" s="327"/>
      <c r="C64" s="331">
        <v>4126</v>
      </c>
      <c r="D64" s="329">
        <v>3392</v>
      </c>
      <c r="E64" s="258">
        <v>150</v>
      </c>
      <c r="F64" s="290">
        <v>150</v>
      </c>
      <c r="G64" s="284">
        <v>41</v>
      </c>
      <c r="H64" s="395">
        <v>230</v>
      </c>
      <c r="I64" s="401">
        <f t="shared" si="1"/>
        <v>1.5333333333333334</v>
      </c>
      <c r="J64" s="262" t="s">
        <v>172</v>
      </c>
      <c r="K64" s="249"/>
    </row>
    <row r="65" spans="1:11" ht="12.75" customHeight="1" x14ac:dyDescent="0.25">
      <c r="A65" s="326"/>
      <c r="B65" s="327"/>
      <c r="C65" s="331">
        <v>4115</v>
      </c>
      <c r="D65" s="329">
        <v>3392</v>
      </c>
      <c r="E65" s="258">
        <v>250</v>
      </c>
      <c r="F65" s="290">
        <v>250</v>
      </c>
      <c r="G65" s="284">
        <v>438</v>
      </c>
      <c r="H65" s="395">
        <v>250</v>
      </c>
      <c r="I65" s="401">
        <f t="shared" si="1"/>
        <v>1</v>
      </c>
      <c r="J65" s="262" t="s">
        <v>173</v>
      </c>
      <c r="K65" s="249"/>
    </row>
    <row r="66" spans="1:11" ht="12.75" customHeight="1" x14ac:dyDescent="0.25">
      <c r="A66" s="326"/>
      <c r="B66" s="327"/>
      <c r="C66" s="331">
        <v>20243392</v>
      </c>
      <c r="D66" s="329">
        <v>3392</v>
      </c>
      <c r="E66" s="258">
        <v>50</v>
      </c>
      <c r="F66" s="258">
        <v>50</v>
      </c>
      <c r="G66" s="284"/>
      <c r="H66" s="395">
        <v>80</v>
      </c>
      <c r="I66" s="401">
        <f t="shared" si="1"/>
        <v>1.6</v>
      </c>
      <c r="J66" s="262" t="s">
        <v>174</v>
      </c>
      <c r="K66" s="249"/>
    </row>
    <row r="67" spans="1:11" ht="12.75" customHeight="1" x14ac:dyDescent="0.25">
      <c r="A67" s="279"/>
      <c r="B67" s="250"/>
      <c r="C67" s="293"/>
      <c r="D67" s="294">
        <v>3399</v>
      </c>
      <c r="E67" s="258">
        <v>110</v>
      </c>
      <c r="F67" s="258">
        <v>110</v>
      </c>
      <c r="G67" s="332">
        <v>112</v>
      </c>
      <c r="H67" s="395">
        <v>130</v>
      </c>
      <c r="I67" s="401">
        <f t="shared" si="1"/>
        <v>1.1818181818181819</v>
      </c>
      <c r="J67" s="278" t="s">
        <v>175</v>
      </c>
      <c r="K67" s="249"/>
    </row>
    <row r="68" spans="1:11" ht="12.75" customHeight="1" x14ac:dyDescent="0.25">
      <c r="A68" s="279"/>
      <c r="B68" s="250"/>
      <c r="C68" s="293"/>
      <c r="D68" s="294">
        <v>3399</v>
      </c>
      <c r="E68" s="321">
        <v>60</v>
      </c>
      <c r="F68" s="321">
        <v>105</v>
      </c>
      <c r="G68" s="260">
        <v>90</v>
      </c>
      <c r="H68" s="395">
        <v>60</v>
      </c>
      <c r="I68" s="401">
        <f t="shared" si="1"/>
        <v>0.5714285714285714</v>
      </c>
      <c r="J68" s="333" t="s">
        <v>176</v>
      </c>
      <c r="K68" s="249"/>
    </row>
    <row r="69" spans="1:11" ht="12.75" customHeight="1" x14ac:dyDescent="0.25">
      <c r="A69" s="255"/>
      <c r="B69" s="256"/>
      <c r="C69" s="281"/>
      <c r="D69" s="257">
        <v>3399</v>
      </c>
      <c r="E69" s="321">
        <v>100</v>
      </c>
      <c r="F69" s="321">
        <v>100</v>
      </c>
      <c r="G69" s="332">
        <v>45</v>
      </c>
      <c r="H69" s="395">
        <v>100</v>
      </c>
      <c r="I69" s="401">
        <f t="shared" si="1"/>
        <v>1</v>
      </c>
      <c r="J69" s="278" t="s">
        <v>177</v>
      </c>
      <c r="K69" s="249"/>
    </row>
    <row r="70" spans="1:11" ht="12.75" customHeight="1" x14ac:dyDescent="0.25">
      <c r="A70" s="255"/>
      <c r="B70" s="256"/>
      <c r="C70" s="281"/>
      <c r="D70" s="257">
        <v>3399</v>
      </c>
      <c r="E70" s="258">
        <v>60</v>
      </c>
      <c r="F70" s="258">
        <v>60</v>
      </c>
      <c r="G70" s="260">
        <v>65</v>
      </c>
      <c r="H70" s="395">
        <v>65</v>
      </c>
      <c r="I70" s="401">
        <f t="shared" si="1"/>
        <v>1.0833333333333333</v>
      </c>
      <c r="J70" s="262" t="s">
        <v>178</v>
      </c>
      <c r="K70" s="249"/>
    </row>
    <row r="71" spans="1:11" ht="12.75" customHeight="1" x14ac:dyDescent="0.25">
      <c r="A71" s="255"/>
      <c r="B71" s="256"/>
      <c r="C71" s="281">
        <v>532</v>
      </c>
      <c r="D71" s="257">
        <v>3412</v>
      </c>
      <c r="E71" s="258">
        <v>50</v>
      </c>
      <c r="F71" s="258">
        <v>50</v>
      </c>
      <c r="G71" s="284">
        <v>97</v>
      </c>
      <c r="H71" s="395">
        <v>90</v>
      </c>
      <c r="I71" s="401">
        <f t="shared" si="1"/>
        <v>1.8</v>
      </c>
      <c r="J71" s="262" t="s">
        <v>179</v>
      </c>
      <c r="K71" s="305"/>
    </row>
    <row r="72" spans="1:11" ht="12.75" customHeight="1" x14ac:dyDescent="0.25">
      <c r="A72" s="255"/>
      <c r="B72" s="256"/>
      <c r="C72" s="281">
        <v>530</v>
      </c>
      <c r="D72" s="257">
        <v>3412</v>
      </c>
      <c r="E72" s="258">
        <v>1789</v>
      </c>
      <c r="F72" s="258">
        <v>1789</v>
      </c>
      <c r="G72" s="284">
        <v>1113</v>
      </c>
      <c r="H72" s="395">
        <v>1300</v>
      </c>
      <c r="I72" s="401">
        <f t="shared" si="1"/>
        <v>0.72666294019005029</v>
      </c>
      <c r="J72" s="262" t="s">
        <v>180</v>
      </c>
      <c r="K72" s="334"/>
    </row>
    <row r="73" spans="1:11" ht="12.75" customHeight="1" x14ac:dyDescent="0.25">
      <c r="A73" s="255"/>
      <c r="B73" s="256"/>
      <c r="C73" s="281">
        <v>20240028</v>
      </c>
      <c r="D73" s="257">
        <v>3412</v>
      </c>
      <c r="E73" s="258"/>
      <c r="F73" s="258"/>
      <c r="G73" s="284">
        <v>6</v>
      </c>
      <c r="H73" s="395">
        <v>250</v>
      </c>
      <c r="I73" s="401" t="s">
        <v>86</v>
      </c>
      <c r="J73" s="262" t="s">
        <v>327</v>
      </c>
      <c r="K73" s="334"/>
    </row>
    <row r="74" spans="1:11" ht="12.75" customHeight="1" x14ac:dyDescent="0.25">
      <c r="A74" s="255"/>
      <c r="B74" s="256"/>
      <c r="C74" s="281">
        <v>20230012</v>
      </c>
      <c r="D74" s="257">
        <v>3412</v>
      </c>
      <c r="E74" s="258"/>
      <c r="F74" s="282">
        <v>183</v>
      </c>
      <c r="G74" s="284">
        <v>201</v>
      </c>
      <c r="H74" s="395">
        <v>75</v>
      </c>
      <c r="I74" s="401">
        <f t="shared" si="1"/>
        <v>0.4098360655737705</v>
      </c>
      <c r="J74" s="262" t="s">
        <v>322</v>
      </c>
      <c r="K74" s="334"/>
    </row>
    <row r="75" spans="1:11" ht="12.75" customHeight="1" x14ac:dyDescent="0.25">
      <c r="A75" s="255"/>
      <c r="B75" s="256"/>
      <c r="C75" s="281">
        <v>20240530</v>
      </c>
      <c r="D75" s="257">
        <v>3412</v>
      </c>
      <c r="E75" s="286"/>
      <c r="F75" s="292">
        <v>939</v>
      </c>
      <c r="G75" s="287">
        <v>939</v>
      </c>
      <c r="H75" s="395">
        <v>1000</v>
      </c>
      <c r="I75" s="401">
        <f t="shared" si="1"/>
        <v>1.0649627263045793</v>
      </c>
      <c r="J75" s="288" t="s">
        <v>323</v>
      </c>
      <c r="K75" s="334"/>
    </row>
    <row r="76" spans="1:11" ht="12.75" customHeight="1" x14ac:dyDescent="0.25">
      <c r="A76" s="255"/>
      <c r="B76" s="256"/>
      <c r="C76" s="281">
        <v>740</v>
      </c>
      <c r="D76" s="257">
        <v>3412</v>
      </c>
      <c r="E76" s="258">
        <v>300</v>
      </c>
      <c r="F76" s="258">
        <v>300</v>
      </c>
      <c r="G76" s="284">
        <v>271</v>
      </c>
      <c r="H76" s="395">
        <v>300</v>
      </c>
      <c r="I76" s="401">
        <f t="shared" si="1"/>
        <v>1</v>
      </c>
      <c r="J76" s="262" t="s">
        <v>65</v>
      </c>
      <c r="K76" s="289"/>
    </row>
    <row r="77" spans="1:11" ht="12.75" customHeight="1" x14ac:dyDescent="0.25">
      <c r="A77" s="255"/>
      <c r="B77" s="256"/>
      <c r="C77" s="281">
        <v>531</v>
      </c>
      <c r="D77" s="257">
        <v>3412</v>
      </c>
      <c r="E77" s="258">
        <v>287</v>
      </c>
      <c r="F77" s="258">
        <v>287</v>
      </c>
      <c r="G77" s="284">
        <v>185</v>
      </c>
      <c r="H77" s="395">
        <v>250</v>
      </c>
      <c r="I77" s="401">
        <f t="shared" si="1"/>
        <v>0.87108013937282225</v>
      </c>
      <c r="J77" s="262" t="s">
        <v>181</v>
      </c>
      <c r="K77" s="249"/>
    </row>
    <row r="78" spans="1:11" ht="12.75" customHeight="1" x14ac:dyDescent="0.25">
      <c r="A78" s="299"/>
      <c r="B78" s="300"/>
      <c r="C78" s="301"/>
      <c r="D78" s="302">
        <v>3412</v>
      </c>
      <c r="E78" s="266"/>
      <c r="F78" s="335">
        <v>200</v>
      </c>
      <c r="G78" s="261"/>
      <c r="H78" s="395">
        <v>200</v>
      </c>
      <c r="I78" s="401">
        <f t="shared" si="1"/>
        <v>1</v>
      </c>
      <c r="J78" s="307" t="s">
        <v>328</v>
      </c>
      <c r="K78" s="249"/>
    </row>
    <row r="79" spans="1:11" ht="12.75" customHeight="1" x14ac:dyDescent="0.25">
      <c r="A79" s="299"/>
      <c r="B79" s="300"/>
      <c r="C79" s="301">
        <v>20240183</v>
      </c>
      <c r="D79" s="302">
        <v>3412</v>
      </c>
      <c r="E79" s="336"/>
      <c r="F79" s="337">
        <v>36</v>
      </c>
      <c r="G79" s="303">
        <v>51</v>
      </c>
      <c r="H79" s="395">
        <v>375</v>
      </c>
      <c r="I79" s="401">
        <f t="shared" si="1"/>
        <v>10.416666666666666</v>
      </c>
      <c r="J79" s="304" t="s">
        <v>314</v>
      </c>
      <c r="K79" s="249"/>
    </row>
    <row r="80" spans="1:11" ht="12.75" customHeight="1" x14ac:dyDescent="0.25">
      <c r="A80" s="299"/>
      <c r="B80" s="300"/>
      <c r="C80" s="301">
        <v>20240531</v>
      </c>
      <c r="D80" s="302">
        <v>3412</v>
      </c>
      <c r="E80" s="336"/>
      <c r="F80" s="337">
        <v>36</v>
      </c>
      <c r="G80" s="303">
        <v>50</v>
      </c>
      <c r="H80" s="395">
        <v>215</v>
      </c>
      <c r="I80" s="401">
        <f t="shared" si="1"/>
        <v>5.9722222222222223</v>
      </c>
      <c r="J80" s="304" t="s">
        <v>182</v>
      </c>
      <c r="K80" s="249"/>
    </row>
    <row r="81" spans="1:11" ht="12.75" customHeight="1" x14ac:dyDescent="0.25">
      <c r="A81" s="299"/>
      <c r="B81" s="300"/>
      <c r="C81" s="301">
        <v>20230531</v>
      </c>
      <c r="D81" s="302">
        <v>3412</v>
      </c>
      <c r="E81" s="336"/>
      <c r="F81" s="336"/>
      <c r="G81" s="303"/>
      <c r="H81" s="395">
        <v>100</v>
      </c>
      <c r="I81" s="401" t="s">
        <v>86</v>
      </c>
      <c r="J81" s="304" t="s">
        <v>183</v>
      </c>
      <c r="K81" s="249"/>
    </row>
    <row r="82" spans="1:11" ht="12.75" customHeight="1" x14ac:dyDescent="0.25">
      <c r="A82" s="338"/>
      <c r="B82" s="300"/>
      <c r="C82" s="301"/>
      <c r="D82" s="302">
        <v>3419</v>
      </c>
      <c r="E82" s="258">
        <v>550</v>
      </c>
      <c r="F82" s="258">
        <v>550</v>
      </c>
      <c r="G82" s="261">
        <v>215</v>
      </c>
      <c r="H82" s="395">
        <v>550</v>
      </c>
      <c r="I82" s="401">
        <f t="shared" si="1"/>
        <v>1</v>
      </c>
      <c r="J82" s="307" t="s">
        <v>184</v>
      </c>
      <c r="K82" s="249"/>
    </row>
    <row r="83" spans="1:11" ht="12.75" customHeight="1" x14ac:dyDescent="0.25">
      <c r="A83" s="339"/>
      <c r="B83" s="256"/>
      <c r="C83" s="281"/>
      <c r="D83" s="257">
        <v>3419</v>
      </c>
      <c r="E83" s="258">
        <v>70</v>
      </c>
      <c r="F83" s="258">
        <v>70</v>
      </c>
      <c r="G83" s="402">
        <v>80</v>
      </c>
      <c r="H83" s="395">
        <v>90</v>
      </c>
      <c r="I83" s="401">
        <f t="shared" si="1"/>
        <v>1.2857142857142858</v>
      </c>
      <c r="J83" s="307" t="s">
        <v>291</v>
      </c>
      <c r="K83" s="249"/>
    </row>
    <row r="84" spans="1:11" ht="12" customHeight="1" x14ac:dyDescent="0.25">
      <c r="A84" s="340"/>
      <c r="B84" s="341"/>
      <c r="C84" s="342"/>
      <c r="D84" s="343">
        <v>3419</v>
      </c>
      <c r="E84" s="258">
        <v>70</v>
      </c>
      <c r="F84" s="258">
        <v>70</v>
      </c>
      <c r="G84" s="402">
        <v>60</v>
      </c>
      <c r="H84" s="395">
        <v>60</v>
      </c>
      <c r="I84" s="401">
        <f t="shared" si="1"/>
        <v>0.8571428571428571</v>
      </c>
      <c r="J84" s="344" t="s">
        <v>185</v>
      </c>
      <c r="K84" s="249"/>
    </row>
    <row r="85" spans="1:11" ht="12.75" customHeight="1" x14ac:dyDescent="0.25">
      <c r="A85" s="255"/>
      <c r="B85" s="256"/>
      <c r="C85" s="281"/>
      <c r="D85" s="257">
        <v>3421</v>
      </c>
      <c r="E85" s="258">
        <v>2100</v>
      </c>
      <c r="F85" s="258">
        <v>2100</v>
      </c>
      <c r="G85" s="260">
        <v>1254</v>
      </c>
      <c r="H85" s="395">
        <v>2000</v>
      </c>
      <c r="I85" s="401">
        <f t="shared" si="1"/>
        <v>0.95238095238095233</v>
      </c>
      <c r="J85" s="262" t="s">
        <v>186</v>
      </c>
      <c r="K85" s="249"/>
    </row>
    <row r="86" spans="1:11" ht="12.75" customHeight="1" x14ac:dyDescent="0.25">
      <c r="A86" s="255"/>
      <c r="B86" s="256"/>
      <c r="C86" s="281"/>
      <c r="D86" s="257">
        <v>3421</v>
      </c>
      <c r="E86" s="258"/>
      <c r="F86" s="258"/>
      <c r="G86" s="260">
        <v>66</v>
      </c>
      <c r="H86" s="395">
        <v>200</v>
      </c>
      <c r="I86" s="401" t="s">
        <v>86</v>
      </c>
      <c r="J86" s="262" t="s">
        <v>187</v>
      </c>
      <c r="K86" s="249"/>
    </row>
    <row r="87" spans="1:11" ht="12.75" customHeight="1" x14ac:dyDescent="0.25">
      <c r="A87" s="255"/>
      <c r="B87" s="256"/>
      <c r="C87" s="281">
        <v>6121</v>
      </c>
      <c r="D87" s="257">
        <v>3421</v>
      </c>
      <c r="E87" s="286"/>
      <c r="F87" s="292">
        <v>12109</v>
      </c>
      <c r="G87" s="287">
        <v>6466</v>
      </c>
      <c r="H87" s="395">
        <v>12000</v>
      </c>
      <c r="I87" s="401">
        <f t="shared" si="1"/>
        <v>0.99099843091915107</v>
      </c>
      <c r="J87" s="288" t="s">
        <v>315</v>
      </c>
      <c r="K87" s="249"/>
    </row>
    <row r="88" spans="1:11" ht="12.75" customHeight="1" x14ac:dyDescent="0.25">
      <c r="A88" s="338"/>
      <c r="B88" s="347"/>
      <c r="C88" s="348"/>
      <c r="D88" s="349">
        <v>3612</v>
      </c>
      <c r="E88" s="258">
        <v>7167</v>
      </c>
      <c r="F88" s="258">
        <v>7167</v>
      </c>
      <c r="G88" s="306">
        <v>6938</v>
      </c>
      <c r="H88" s="395">
        <v>7200</v>
      </c>
      <c r="I88" s="401">
        <f t="shared" si="1"/>
        <v>1.0046044370029301</v>
      </c>
      <c r="J88" s="350" t="s">
        <v>188</v>
      </c>
      <c r="K88" s="249"/>
    </row>
    <row r="89" spans="1:11" ht="12.75" customHeight="1" x14ac:dyDescent="0.25">
      <c r="A89" s="255"/>
      <c r="B89" s="256"/>
      <c r="C89" s="281">
        <v>20210015</v>
      </c>
      <c r="D89" s="257">
        <v>3612</v>
      </c>
      <c r="E89" s="286"/>
      <c r="F89" s="286">
        <v>675</v>
      </c>
      <c r="G89" s="287">
        <v>471</v>
      </c>
      <c r="H89" s="395">
        <v>600</v>
      </c>
      <c r="I89" s="401">
        <f t="shared" si="1"/>
        <v>0.88888888888888884</v>
      </c>
      <c r="J89" s="351" t="s">
        <v>189</v>
      </c>
      <c r="K89" s="249"/>
    </row>
    <row r="90" spans="1:11" ht="12.75" customHeight="1" x14ac:dyDescent="0.25">
      <c r="A90" s="279"/>
      <c r="B90" s="250"/>
      <c r="C90" s="293"/>
      <c r="D90" s="294">
        <v>3612</v>
      </c>
      <c r="E90" s="290"/>
      <c r="F90" s="290"/>
      <c r="G90" s="296"/>
      <c r="H90" s="395">
        <v>200</v>
      </c>
      <c r="I90" s="401" t="s">
        <v>86</v>
      </c>
      <c r="J90" s="280" t="s">
        <v>190</v>
      </c>
      <c r="K90" s="249"/>
    </row>
    <row r="91" spans="1:11" ht="12.75" customHeight="1" x14ac:dyDescent="0.25">
      <c r="A91" s="279"/>
      <c r="B91" s="250"/>
      <c r="C91" s="293"/>
      <c r="D91" s="294">
        <v>3612</v>
      </c>
      <c r="E91" s="290"/>
      <c r="F91" s="290"/>
      <c r="G91" s="296"/>
      <c r="H91" s="395">
        <v>200</v>
      </c>
      <c r="I91" s="401" t="s">
        <v>86</v>
      </c>
      <c r="J91" s="280" t="s">
        <v>191</v>
      </c>
      <c r="K91" s="249"/>
    </row>
    <row r="92" spans="1:11" ht="12.75" customHeight="1" x14ac:dyDescent="0.25">
      <c r="A92" s="279"/>
      <c r="B92" s="250"/>
      <c r="C92" s="293">
        <v>20240030</v>
      </c>
      <c r="D92" s="294">
        <v>3612</v>
      </c>
      <c r="E92" s="286"/>
      <c r="F92" s="292">
        <v>200</v>
      </c>
      <c r="G92" s="295"/>
      <c r="H92" s="395">
        <v>2000</v>
      </c>
      <c r="I92" s="401">
        <f t="shared" si="1"/>
        <v>10</v>
      </c>
      <c r="J92" s="297" t="s">
        <v>192</v>
      </c>
      <c r="K92" s="249"/>
    </row>
    <row r="93" spans="1:11" ht="12.75" customHeight="1" x14ac:dyDescent="0.25">
      <c r="A93" s="255"/>
      <c r="B93" s="250"/>
      <c r="C93" s="293">
        <v>20240204</v>
      </c>
      <c r="D93" s="294">
        <v>3612</v>
      </c>
      <c r="E93" s="286"/>
      <c r="F93" s="286">
        <v>150</v>
      </c>
      <c r="G93" s="295">
        <v>127</v>
      </c>
      <c r="H93" s="395">
        <v>5500</v>
      </c>
      <c r="I93" s="401">
        <f t="shared" si="1"/>
        <v>36.666666666666664</v>
      </c>
      <c r="J93" s="352" t="s">
        <v>304</v>
      </c>
      <c r="K93" s="249"/>
    </row>
    <row r="94" spans="1:11" ht="12.75" customHeight="1" x14ac:dyDescent="0.25">
      <c r="A94" s="255"/>
      <c r="B94" s="250"/>
      <c r="C94" s="293">
        <v>20240004</v>
      </c>
      <c r="D94" s="294">
        <v>3612</v>
      </c>
      <c r="E94" s="286"/>
      <c r="F94" s="286">
        <v>36</v>
      </c>
      <c r="G94" s="295">
        <v>36</v>
      </c>
      <c r="H94" s="395">
        <v>500</v>
      </c>
      <c r="I94" s="401">
        <f t="shared" si="1"/>
        <v>13.888888888888889</v>
      </c>
      <c r="J94" s="297" t="s">
        <v>306</v>
      </c>
      <c r="K94" s="249"/>
    </row>
    <row r="95" spans="1:11" ht="12.75" customHeight="1" x14ac:dyDescent="0.25">
      <c r="A95" s="255"/>
      <c r="B95" s="250"/>
      <c r="C95" s="293">
        <v>20240197</v>
      </c>
      <c r="D95" s="294">
        <v>3612</v>
      </c>
      <c r="E95" s="286"/>
      <c r="F95" s="286">
        <v>30</v>
      </c>
      <c r="G95" s="295">
        <v>44</v>
      </c>
      <c r="H95" s="395">
        <v>150</v>
      </c>
      <c r="I95" s="401">
        <f t="shared" si="1"/>
        <v>5</v>
      </c>
      <c r="J95" s="297" t="s">
        <v>193</v>
      </c>
      <c r="K95" s="249"/>
    </row>
    <row r="96" spans="1:11" ht="12.75" customHeight="1" x14ac:dyDescent="0.25">
      <c r="A96" s="255"/>
      <c r="B96" s="256"/>
      <c r="C96" s="281">
        <v>567</v>
      </c>
      <c r="D96" s="257">
        <v>3612</v>
      </c>
      <c r="E96" s="290">
        <v>180</v>
      </c>
      <c r="F96" s="290">
        <v>180</v>
      </c>
      <c r="G96" s="260">
        <v>170</v>
      </c>
      <c r="H96" s="395">
        <v>170</v>
      </c>
      <c r="I96" s="401">
        <f t="shared" si="1"/>
        <v>0.94444444444444442</v>
      </c>
      <c r="J96" s="262" t="s">
        <v>194</v>
      </c>
      <c r="K96" s="249"/>
    </row>
    <row r="97" spans="1:11" ht="12.75" customHeight="1" x14ac:dyDescent="0.25">
      <c r="A97" s="353">
        <v>2310351</v>
      </c>
      <c r="B97" s="256"/>
      <c r="C97" s="281"/>
      <c r="D97" s="257">
        <v>3612</v>
      </c>
      <c r="E97" s="258">
        <v>120</v>
      </c>
      <c r="F97" s="258">
        <v>120</v>
      </c>
      <c r="G97" s="260">
        <v>97</v>
      </c>
      <c r="H97" s="395">
        <v>110</v>
      </c>
      <c r="I97" s="401">
        <f t="shared" si="1"/>
        <v>0.91666666666666663</v>
      </c>
      <c r="J97" s="262" t="s">
        <v>195</v>
      </c>
      <c r="K97" s="305"/>
    </row>
    <row r="98" spans="1:11" ht="12.75" customHeight="1" x14ac:dyDescent="0.25">
      <c r="A98" s="270"/>
      <c r="B98" s="250"/>
      <c r="C98" s="293"/>
      <c r="D98" s="294">
        <v>3613</v>
      </c>
      <c r="E98" s="321">
        <v>5229</v>
      </c>
      <c r="F98" s="321">
        <v>5229</v>
      </c>
      <c r="G98" s="323">
        <v>5758</v>
      </c>
      <c r="H98" s="395">
        <v>4500</v>
      </c>
      <c r="I98" s="401">
        <f t="shared" si="1"/>
        <v>0.86058519793459554</v>
      </c>
      <c r="J98" s="280" t="s">
        <v>196</v>
      </c>
      <c r="K98" s="249"/>
    </row>
    <row r="99" spans="1:11" ht="12.75" customHeight="1" x14ac:dyDescent="0.25">
      <c r="A99" s="255"/>
      <c r="B99" s="256"/>
      <c r="C99" s="281"/>
      <c r="D99" s="257">
        <v>3613</v>
      </c>
      <c r="E99" s="290"/>
      <c r="F99" s="290">
        <v>90</v>
      </c>
      <c r="G99" s="284">
        <v>62</v>
      </c>
      <c r="H99" s="395">
        <v>50</v>
      </c>
      <c r="I99" s="401">
        <f t="shared" si="1"/>
        <v>0.55555555555555558</v>
      </c>
      <c r="J99" s="262" t="s">
        <v>197</v>
      </c>
      <c r="K99" s="249"/>
    </row>
    <row r="100" spans="1:11" ht="12.75" customHeight="1" x14ac:dyDescent="0.25">
      <c r="A100" s="255"/>
      <c r="B100" s="256"/>
      <c r="C100" s="281">
        <v>553</v>
      </c>
      <c r="D100" s="257">
        <v>3613</v>
      </c>
      <c r="E100" s="258">
        <v>105</v>
      </c>
      <c r="F100" s="258">
        <v>105</v>
      </c>
      <c r="G100" s="260">
        <v>95</v>
      </c>
      <c r="H100" s="395">
        <v>80</v>
      </c>
      <c r="I100" s="401">
        <f t="shared" si="1"/>
        <v>0.76190476190476186</v>
      </c>
      <c r="J100" s="262" t="s">
        <v>198</v>
      </c>
      <c r="K100" s="334"/>
    </row>
    <row r="101" spans="1:11" ht="12.75" customHeight="1" x14ac:dyDescent="0.25">
      <c r="A101" s="255"/>
      <c r="B101" s="256"/>
      <c r="C101" s="281">
        <v>20230518</v>
      </c>
      <c r="D101" s="257">
        <v>3613</v>
      </c>
      <c r="E101" s="258"/>
      <c r="F101" s="290"/>
      <c r="G101" s="260">
        <v>96</v>
      </c>
      <c r="H101" s="395">
        <v>150</v>
      </c>
      <c r="I101" s="401" t="s">
        <v>86</v>
      </c>
      <c r="J101" s="262" t="s">
        <v>199</v>
      </c>
      <c r="K101" s="334"/>
    </row>
    <row r="102" spans="1:11" ht="12.75" customHeight="1" x14ac:dyDescent="0.25">
      <c r="A102" s="255"/>
      <c r="B102" s="256"/>
      <c r="C102" s="281"/>
      <c r="D102" s="257">
        <v>3631</v>
      </c>
      <c r="E102" s="290">
        <v>1500</v>
      </c>
      <c r="F102" s="290">
        <v>1500</v>
      </c>
      <c r="G102" s="260">
        <v>1344</v>
      </c>
      <c r="H102" s="395">
        <v>1800</v>
      </c>
      <c r="I102" s="401">
        <f t="shared" si="1"/>
        <v>1.2</v>
      </c>
      <c r="J102" s="262" t="s">
        <v>200</v>
      </c>
      <c r="K102" s="289"/>
    </row>
    <row r="103" spans="1:11" ht="12.75" customHeight="1" x14ac:dyDescent="0.25">
      <c r="A103" s="255"/>
      <c r="B103" s="256"/>
      <c r="C103" s="281">
        <v>201902</v>
      </c>
      <c r="D103" s="257">
        <v>3631</v>
      </c>
      <c r="E103" s="286"/>
      <c r="F103" s="286">
        <v>60</v>
      </c>
      <c r="G103" s="287">
        <v>60</v>
      </c>
      <c r="H103" s="395">
        <v>300</v>
      </c>
      <c r="I103" s="401">
        <f t="shared" ref="I103:I122" si="2">H103/F103</f>
        <v>5</v>
      </c>
      <c r="J103" s="288" t="s">
        <v>201</v>
      </c>
      <c r="K103" s="289"/>
    </row>
    <row r="104" spans="1:11" ht="12.75" customHeight="1" x14ac:dyDescent="0.25">
      <c r="A104" s="255"/>
      <c r="B104" s="256"/>
      <c r="C104" s="281">
        <v>20230008</v>
      </c>
      <c r="D104" s="257">
        <v>3632</v>
      </c>
      <c r="E104" s="258"/>
      <c r="F104" s="258"/>
      <c r="G104" s="260"/>
      <c r="H104" s="395">
        <v>300</v>
      </c>
      <c r="I104" s="401" t="s">
        <v>86</v>
      </c>
      <c r="J104" s="262" t="s">
        <v>202</v>
      </c>
      <c r="K104" s="249"/>
    </row>
    <row r="105" spans="1:11" ht="12.75" customHeight="1" x14ac:dyDescent="0.25">
      <c r="A105" s="255"/>
      <c r="B105" s="256"/>
      <c r="C105" s="281"/>
      <c r="D105" s="257">
        <v>3632</v>
      </c>
      <c r="E105" s="258">
        <v>50</v>
      </c>
      <c r="F105" s="258">
        <v>50</v>
      </c>
      <c r="G105" s="260">
        <v>67</v>
      </c>
      <c r="H105" s="395">
        <v>50</v>
      </c>
      <c r="I105" s="401">
        <f t="shared" si="2"/>
        <v>1</v>
      </c>
      <c r="J105" s="262" t="s">
        <v>203</v>
      </c>
      <c r="K105" s="249"/>
    </row>
    <row r="106" spans="1:11" ht="12.75" customHeight="1" x14ac:dyDescent="0.25">
      <c r="A106" s="255"/>
      <c r="B106" s="256"/>
      <c r="C106" s="281"/>
      <c r="D106" s="257">
        <v>3635</v>
      </c>
      <c r="E106" s="286"/>
      <c r="F106" s="285">
        <v>362</v>
      </c>
      <c r="G106" s="287">
        <v>381</v>
      </c>
      <c r="H106" s="395">
        <v>250</v>
      </c>
      <c r="I106" s="401">
        <f t="shared" si="2"/>
        <v>0.69060773480662985</v>
      </c>
      <c r="J106" s="288" t="s">
        <v>326</v>
      </c>
      <c r="K106" s="249"/>
    </row>
    <row r="107" spans="1:11" ht="12.75" customHeight="1" x14ac:dyDescent="0.25">
      <c r="A107" s="279"/>
      <c r="B107" s="256"/>
      <c r="C107" s="281">
        <v>6202</v>
      </c>
      <c r="D107" s="257">
        <v>3636</v>
      </c>
      <c r="E107" s="286">
        <v>10</v>
      </c>
      <c r="F107" s="286">
        <v>10</v>
      </c>
      <c r="G107" s="287">
        <v>0</v>
      </c>
      <c r="H107" s="395">
        <v>10</v>
      </c>
      <c r="I107" s="401">
        <f t="shared" si="2"/>
        <v>1</v>
      </c>
      <c r="J107" s="288" t="s">
        <v>204</v>
      </c>
      <c r="K107" s="249"/>
    </row>
    <row r="108" spans="1:11" ht="12.75" customHeight="1" x14ac:dyDescent="0.25">
      <c r="A108" s="244"/>
      <c r="B108" s="256"/>
      <c r="C108" s="281">
        <v>5613</v>
      </c>
      <c r="D108" s="257">
        <v>3636</v>
      </c>
      <c r="E108" s="258">
        <v>45</v>
      </c>
      <c r="F108" s="258">
        <v>45</v>
      </c>
      <c r="G108" s="260">
        <v>0</v>
      </c>
      <c r="H108" s="395">
        <v>45</v>
      </c>
      <c r="I108" s="401">
        <f t="shared" si="2"/>
        <v>1</v>
      </c>
      <c r="J108" s="262" t="s">
        <v>205</v>
      </c>
      <c r="K108" s="249"/>
    </row>
    <row r="109" spans="1:11" ht="12.75" customHeight="1" x14ac:dyDescent="0.25">
      <c r="A109" s="255"/>
      <c r="B109" s="256"/>
      <c r="C109" s="281"/>
      <c r="D109" s="257">
        <v>3639</v>
      </c>
      <c r="E109" s="258">
        <v>360</v>
      </c>
      <c r="F109" s="258">
        <v>360</v>
      </c>
      <c r="G109" s="332">
        <v>280</v>
      </c>
      <c r="H109" s="395">
        <v>360</v>
      </c>
      <c r="I109" s="401">
        <f t="shared" si="2"/>
        <v>1</v>
      </c>
      <c r="J109" s="278" t="s">
        <v>206</v>
      </c>
      <c r="K109" s="289"/>
    </row>
    <row r="110" spans="1:11" ht="12.75" customHeight="1" x14ac:dyDescent="0.25">
      <c r="A110" s="255"/>
      <c r="B110" s="256"/>
      <c r="C110" s="281"/>
      <c r="D110" s="257">
        <v>3639</v>
      </c>
      <c r="E110" s="258">
        <v>210</v>
      </c>
      <c r="F110" s="258">
        <v>210</v>
      </c>
      <c r="G110" s="260">
        <v>184</v>
      </c>
      <c r="H110" s="395">
        <v>210</v>
      </c>
      <c r="I110" s="401">
        <f t="shared" si="2"/>
        <v>1</v>
      </c>
      <c r="J110" s="262" t="s">
        <v>207</v>
      </c>
      <c r="K110" s="289"/>
    </row>
    <row r="111" spans="1:11" ht="12.75" customHeight="1" x14ac:dyDescent="0.25">
      <c r="A111" s="255"/>
      <c r="B111" s="256"/>
      <c r="C111" s="281">
        <v>528</v>
      </c>
      <c r="D111" s="257">
        <v>3639</v>
      </c>
      <c r="E111" s="258">
        <v>22000</v>
      </c>
      <c r="F111" s="258">
        <v>20250</v>
      </c>
      <c r="G111" s="260">
        <v>14693</v>
      </c>
      <c r="H111" s="395">
        <v>21160</v>
      </c>
      <c r="I111" s="401">
        <f t="shared" si="2"/>
        <v>1.0449382716049382</v>
      </c>
      <c r="J111" s="262" t="s">
        <v>208</v>
      </c>
      <c r="K111" s="249"/>
    </row>
    <row r="112" spans="1:11" ht="12.75" customHeight="1" x14ac:dyDescent="0.25">
      <c r="A112" s="279"/>
      <c r="B112" s="256"/>
      <c r="C112" s="281">
        <v>6351</v>
      </c>
      <c r="D112" s="257">
        <v>3639</v>
      </c>
      <c r="E112" s="286"/>
      <c r="F112" s="286">
        <v>682</v>
      </c>
      <c r="G112" s="287"/>
      <c r="H112" s="395">
        <v>400</v>
      </c>
      <c r="I112" s="401">
        <f t="shared" si="2"/>
        <v>0.5865102639296188</v>
      </c>
      <c r="J112" s="288" t="s">
        <v>209</v>
      </c>
      <c r="K112" s="249"/>
    </row>
    <row r="113" spans="1:11" ht="12.75" customHeight="1" x14ac:dyDescent="0.25">
      <c r="A113" s="279"/>
      <c r="B113" s="256"/>
      <c r="C113" s="281"/>
      <c r="D113" s="257">
        <v>3639</v>
      </c>
      <c r="E113" s="258"/>
      <c r="F113" s="290">
        <v>1890</v>
      </c>
      <c r="G113" s="260">
        <v>1704</v>
      </c>
      <c r="H113" s="395">
        <v>3600</v>
      </c>
      <c r="I113" s="401">
        <f t="shared" si="2"/>
        <v>1.9047619047619047</v>
      </c>
      <c r="J113" s="262" t="s">
        <v>210</v>
      </c>
      <c r="K113" s="249"/>
    </row>
    <row r="114" spans="1:11" ht="12.75" customHeight="1" x14ac:dyDescent="0.25">
      <c r="A114" s="279"/>
      <c r="B114" s="256"/>
      <c r="C114" s="281">
        <v>5141</v>
      </c>
      <c r="D114" s="257">
        <v>3639</v>
      </c>
      <c r="E114" s="290"/>
      <c r="F114" s="290">
        <v>108</v>
      </c>
      <c r="G114" s="284">
        <v>44</v>
      </c>
      <c r="H114" s="395">
        <v>50</v>
      </c>
      <c r="I114" s="401">
        <f t="shared" si="2"/>
        <v>0.46296296296296297</v>
      </c>
      <c r="J114" s="262" t="s">
        <v>211</v>
      </c>
      <c r="K114" s="249"/>
    </row>
    <row r="115" spans="1:11" ht="12.75" customHeight="1" x14ac:dyDescent="0.25">
      <c r="A115" s="255"/>
      <c r="B115" s="256"/>
      <c r="C115" s="281">
        <v>660</v>
      </c>
      <c r="D115" s="257">
        <v>3639</v>
      </c>
      <c r="E115" s="290">
        <v>150</v>
      </c>
      <c r="F115" s="259">
        <v>300</v>
      </c>
      <c r="G115" s="260">
        <v>321</v>
      </c>
      <c r="H115" s="395">
        <v>250</v>
      </c>
      <c r="I115" s="401">
        <f t="shared" si="2"/>
        <v>0.83333333333333337</v>
      </c>
      <c r="J115" s="262" t="s">
        <v>212</v>
      </c>
      <c r="K115" s="249"/>
    </row>
    <row r="116" spans="1:11" ht="12.75" customHeight="1" x14ac:dyDescent="0.25">
      <c r="A116" s="244"/>
      <c r="B116" s="275"/>
      <c r="C116" s="345"/>
      <c r="D116" s="346">
        <v>3639</v>
      </c>
      <c r="E116" s="290"/>
      <c r="F116" s="259"/>
      <c r="G116" s="260"/>
      <c r="H116" s="395">
        <v>20</v>
      </c>
      <c r="I116" s="401" t="s">
        <v>86</v>
      </c>
      <c r="J116" s="262" t="s">
        <v>303</v>
      </c>
      <c r="K116" s="249"/>
    </row>
    <row r="117" spans="1:11" ht="12.75" customHeight="1" x14ac:dyDescent="0.25">
      <c r="A117" s="255"/>
      <c r="B117" s="256"/>
      <c r="C117" s="281">
        <v>801</v>
      </c>
      <c r="D117" s="257">
        <v>3639</v>
      </c>
      <c r="E117" s="258">
        <v>20</v>
      </c>
      <c r="F117" s="290">
        <v>20</v>
      </c>
      <c r="G117" s="332">
        <v>62</v>
      </c>
      <c r="H117" s="395">
        <v>60</v>
      </c>
      <c r="I117" s="401">
        <f t="shared" si="2"/>
        <v>3</v>
      </c>
      <c r="J117" s="278" t="s">
        <v>56</v>
      </c>
      <c r="K117" s="249"/>
    </row>
    <row r="118" spans="1:11" ht="12.75" customHeight="1" x14ac:dyDescent="0.25">
      <c r="A118" s="255"/>
      <c r="B118" s="256"/>
      <c r="C118" s="281"/>
      <c r="D118" s="257">
        <v>3716</v>
      </c>
      <c r="E118" s="258">
        <v>10</v>
      </c>
      <c r="F118" s="258">
        <v>10</v>
      </c>
      <c r="G118" s="260">
        <v>0</v>
      </c>
      <c r="H118" s="395">
        <v>10</v>
      </c>
      <c r="I118" s="401">
        <f t="shared" si="2"/>
        <v>1</v>
      </c>
      <c r="J118" s="262" t="s">
        <v>213</v>
      </c>
      <c r="K118" s="249"/>
    </row>
    <row r="119" spans="1:11" ht="12.75" customHeight="1" x14ac:dyDescent="0.25">
      <c r="A119" s="255"/>
      <c r="B119" s="256">
        <v>666</v>
      </c>
      <c r="C119" s="281">
        <v>600</v>
      </c>
      <c r="D119" s="257">
        <v>3722</v>
      </c>
      <c r="E119" s="258">
        <v>8500</v>
      </c>
      <c r="F119" s="258">
        <v>8500</v>
      </c>
      <c r="G119" s="260">
        <v>6466</v>
      </c>
      <c r="H119" s="395">
        <v>8900</v>
      </c>
      <c r="I119" s="401">
        <f t="shared" si="2"/>
        <v>1.0470588235294118</v>
      </c>
      <c r="J119" s="262" t="s">
        <v>214</v>
      </c>
      <c r="K119" s="305"/>
    </row>
    <row r="120" spans="1:11" ht="12.75" customHeight="1" x14ac:dyDescent="0.25">
      <c r="A120" s="255"/>
      <c r="B120" s="256"/>
      <c r="C120" s="281">
        <v>650</v>
      </c>
      <c r="D120" s="257">
        <v>3722</v>
      </c>
      <c r="E120" s="258">
        <v>1200</v>
      </c>
      <c r="F120" s="258">
        <v>1200</v>
      </c>
      <c r="G120" s="260">
        <v>1693</v>
      </c>
      <c r="H120" s="395">
        <v>1200</v>
      </c>
      <c r="I120" s="401">
        <f t="shared" si="2"/>
        <v>1</v>
      </c>
      <c r="J120" s="420" t="s">
        <v>330</v>
      </c>
      <c r="K120" s="305"/>
    </row>
    <row r="121" spans="1:11" ht="12.75" customHeight="1" x14ac:dyDescent="0.25">
      <c r="A121" s="255"/>
      <c r="B121" s="256"/>
      <c r="C121" s="281"/>
      <c r="D121" s="257">
        <v>3744</v>
      </c>
      <c r="E121" s="258">
        <v>2</v>
      </c>
      <c r="F121" s="258">
        <v>2</v>
      </c>
      <c r="G121" s="260"/>
      <c r="H121" s="395">
        <v>2</v>
      </c>
      <c r="I121" s="401">
        <f t="shared" si="2"/>
        <v>1</v>
      </c>
      <c r="J121" s="262" t="s">
        <v>293</v>
      </c>
      <c r="K121" s="249"/>
    </row>
    <row r="122" spans="1:11" ht="12.75" customHeight="1" thickBot="1" x14ac:dyDescent="0.3">
      <c r="A122" s="244"/>
      <c r="B122" s="275"/>
      <c r="C122" s="345">
        <v>14</v>
      </c>
      <c r="D122" s="346">
        <v>3745</v>
      </c>
      <c r="E122" s="266">
        <v>200</v>
      </c>
      <c r="F122" s="266">
        <v>200</v>
      </c>
      <c r="G122" s="402">
        <v>26</v>
      </c>
      <c r="H122" s="396">
        <v>300</v>
      </c>
      <c r="I122" s="404">
        <f t="shared" si="2"/>
        <v>1.5</v>
      </c>
      <c r="J122" s="262" t="s">
        <v>215</v>
      </c>
      <c r="K122" s="249"/>
    </row>
    <row r="123" spans="1:11" ht="12.75" customHeight="1" thickTop="1" x14ac:dyDescent="0.25">
      <c r="A123" s="309"/>
      <c r="B123" s="310"/>
      <c r="C123" s="310"/>
      <c r="D123" s="311"/>
      <c r="E123" s="354">
        <f>SUM(E39:E122)</f>
        <v>74466</v>
      </c>
      <c r="F123" s="354">
        <f>SUM(F39:F122)</f>
        <v>91537</v>
      </c>
      <c r="G123" s="355">
        <f>SUM(G39:G122)</f>
        <v>74199</v>
      </c>
      <c r="H123" s="354">
        <f>SUM(H39:H122)</f>
        <v>107467</v>
      </c>
      <c r="I123" s="391">
        <f>H123/F123</f>
        <v>1.1740279886821723</v>
      </c>
      <c r="J123" s="314"/>
      <c r="K123" s="249"/>
    </row>
    <row r="124" spans="1:11" ht="12.75" customHeight="1" x14ac:dyDescent="0.25">
      <c r="A124" s="244"/>
      <c r="B124" s="316"/>
      <c r="C124" s="275"/>
      <c r="D124" s="275"/>
      <c r="H124" s="315"/>
      <c r="I124" s="315"/>
      <c r="J124" s="278"/>
      <c r="K124" s="249"/>
    </row>
    <row r="125" spans="1:11" ht="12.75" customHeight="1" x14ac:dyDescent="0.25">
      <c r="A125" s="244"/>
      <c r="B125" s="316" t="s">
        <v>216</v>
      </c>
      <c r="C125" s="275"/>
      <c r="D125" s="275"/>
      <c r="H125" s="315"/>
      <c r="I125" s="315"/>
      <c r="J125" s="278"/>
      <c r="K125" s="249"/>
    </row>
    <row r="126" spans="1:11" ht="12.75" customHeight="1" x14ac:dyDescent="0.25">
      <c r="A126" s="340"/>
      <c r="B126" s="356"/>
      <c r="C126" s="342"/>
      <c r="D126" s="257">
        <v>4199</v>
      </c>
      <c r="E126" s="290">
        <v>150</v>
      </c>
      <c r="F126" s="290">
        <v>150</v>
      </c>
      <c r="G126" s="397">
        <v>5</v>
      </c>
      <c r="H126" s="395">
        <v>50</v>
      </c>
      <c r="I126" s="401">
        <f>H126/F126</f>
        <v>0.33333333333333331</v>
      </c>
      <c r="J126" s="344" t="s">
        <v>217</v>
      </c>
      <c r="K126" s="249"/>
    </row>
    <row r="127" spans="1:11" ht="12.75" customHeight="1" x14ac:dyDescent="0.25">
      <c r="A127" s="244"/>
      <c r="B127" s="275"/>
      <c r="C127" s="345"/>
      <c r="D127" s="346">
        <v>4357</v>
      </c>
      <c r="E127" s="357">
        <v>1700</v>
      </c>
      <c r="F127" s="357">
        <v>1700</v>
      </c>
      <c r="G127" s="397">
        <v>992</v>
      </c>
      <c r="H127" s="395">
        <v>1650</v>
      </c>
      <c r="I127" s="401">
        <f t="shared" ref="I127:I132" si="3">H127/F127</f>
        <v>0.97058823529411764</v>
      </c>
      <c r="J127" s="278" t="s">
        <v>218</v>
      </c>
      <c r="K127" s="249"/>
    </row>
    <row r="128" spans="1:11" ht="12.75" customHeight="1" x14ac:dyDescent="0.25">
      <c r="A128" s="299"/>
      <c r="B128" s="300"/>
      <c r="C128" s="301">
        <v>20210016</v>
      </c>
      <c r="D128" s="302">
        <v>4357</v>
      </c>
      <c r="E128" s="286">
        <v>3000</v>
      </c>
      <c r="F128" s="292">
        <v>4000</v>
      </c>
      <c r="G128" s="303">
        <v>2000</v>
      </c>
      <c r="H128" s="396">
        <v>3000</v>
      </c>
      <c r="I128" s="401">
        <f t="shared" si="3"/>
        <v>0.75</v>
      </c>
      <c r="J128" s="304" t="s">
        <v>297</v>
      </c>
      <c r="K128" s="249"/>
    </row>
    <row r="129" spans="1:11" ht="12.75" customHeight="1" x14ac:dyDescent="0.25">
      <c r="A129" s="299"/>
      <c r="B129" s="300"/>
      <c r="C129" s="301">
        <v>595</v>
      </c>
      <c r="D129" s="302">
        <v>4375</v>
      </c>
      <c r="E129" s="286">
        <v>13336</v>
      </c>
      <c r="F129" s="292">
        <v>13000</v>
      </c>
      <c r="G129" s="303">
        <v>0</v>
      </c>
      <c r="H129" s="396">
        <v>10000</v>
      </c>
      <c r="I129" s="401">
        <f t="shared" si="3"/>
        <v>0.76923076923076927</v>
      </c>
      <c r="J129" s="304" t="s">
        <v>219</v>
      </c>
      <c r="K129" s="249"/>
    </row>
    <row r="130" spans="1:11" ht="12.75" customHeight="1" x14ac:dyDescent="0.25">
      <c r="A130" s="299"/>
      <c r="B130" s="300"/>
      <c r="C130" s="301"/>
      <c r="D130" s="302">
        <v>4379</v>
      </c>
      <c r="E130" s="286"/>
      <c r="F130" s="292"/>
      <c r="G130" s="303"/>
      <c r="H130" s="396">
        <v>902</v>
      </c>
      <c r="I130" s="401" t="s">
        <v>86</v>
      </c>
      <c r="J130" s="304" t="s">
        <v>320</v>
      </c>
      <c r="K130" s="249"/>
    </row>
    <row r="131" spans="1:11" ht="12.75" customHeight="1" x14ac:dyDescent="0.25">
      <c r="A131" s="299"/>
      <c r="B131" s="300"/>
      <c r="C131" s="301"/>
      <c r="D131" s="302">
        <v>4379</v>
      </c>
      <c r="E131" s="258">
        <v>1968</v>
      </c>
      <c r="F131" s="291">
        <v>2429</v>
      </c>
      <c r="G131" s="306">
        <v>1590</v>
      </c>
      <c r="H131" s="396">
        <v>2100</v>
      </c>
      <c r="I131" s="401">
        <f t="shared" si="3"/>
        <v>0.86455331412103742</v>
      </c>
      <c r="J131" s="307" t="s">
        <v>220</v>
      </c>
      <c r="K131" s="249"/>
    </row>
    <row r="132" spans="1:11" ht="12.75" customHeight="1" thickBot="1" x14ac:dyDescent="0.3">
      <c r="A132" s="299"/>
      <c r="B132" s="300"/>
      <c r="C132" s="301"/>
      <c r="D132" s="302">
        <v>4379</v>
      </c>
      <c r="E132" s="358">
        <v>219</v>
      </c>
      <c r="F132" s="358">
        <v>219</v>
      </c>
      <c r="G132" s="306">
        <v>177</v>
      </c>
      <c r="H132" s="396">
        <v>233</v>
      </c>
      <c r="I132" s="399">
        <f t="shared" si="3"/>
        <v>1.0639269406392695</v>
      </c>
      <c r="J132" s="307" t="s">
        <v>221</v>
      </c>
      <c r="K132" s="249"/>
    </row>
    <row r="133" spans="1:11" ht="12.75" customHeight="1" thickTop="1" thickBot="1" x14ac:dyDescent="0.3">
      <c r="A133" s="309"/>
      <c r="B133" s="310"/>
      <c r="C133" s="310"/>
      <c r="D133" s="311"/>
      <c r="E133" s="273">
        <f>SUM(E126:E132)</f>
        <v>20373</v>
      </c>
      <c r="F133" s="273">
        <f>SUM(F126:F132)</f>
        <v>21498</v>
      </c>
      <c r="G133" s="312">
        <f>SUM(G126:G132)</f>
        <v>4764</v>
      </c>
      <c r="H133" s="389">
        <f>SUM(H126:H132)</f>
        <v>17935</v>
      </c>
      <c r="I133" s="393">
        <f>H133/F133</f>
        <v>0.83426365243278444</v>
      </c>
      <c r="J133" s="314"/>
      <c r="K133" s="249"/>
    </row>
    <row r="134" spans="1:11" ht="12.75" customHeight="1" thickTop="1" x14ac:dyDescent="0.25">
      <c r="A134" s="244"/>
      <c r="B134" s="275"/>
      <c r="C134" s="275"/>
      <c r="D134" s="275"/>
      <c r="H134" s="315"/>
      <c r="I134" s="315"/>
      <c r="J134" s="278"/>
      <c r="K134" s="249"/>
    </row>
    <row r="135" spans="1:11" ht="12.75" customHeight="1" x14ac:dyDescent="0.25">
      <c r="A135" s="244"/>
      <c r="B135" s="316" t="s">
        <v>222</v>
      </c>
      <c r="C135" s="275"/>
      <c r="D135" s="275"/>
      <c r="H135" s="315"/>
      <c r="I135" s="315"/>
      <c r="J135" s="278"/>
      <c r="K135" s="249"/>
    </row>
    <row r="136" spans="1:11" ht="12.75" customHeight="1" x14ac:dyDescent="0.25">
      <c r="A136" s="255"/>
      <c r="B136" s="359"/>
      <c r="C136" s="256"/>
      <c r="D136" s="257">
        <v>5213</v>
      </c>
      <c r="E136" s="258">
        <v>100</v>
      </c>
      <c r="F136" s="258">
        <v>100</v>
      </c>
      <c r="G136" s="260">
        <v>0</v>
      </c>
      <c r="H136" s="395">
        <v>100</v>
      </c>
      <c r="I136" s="401">
        <f>H136/F136</f>
        <v>1</v>
      </c>
      <c r="J136" s="262" t="s">
        <v>223</v>
      </c>
      <c r="K136" s="249"/>
    </row>
    <row r="137" spans="1:11" ht="12.75" customHeight="1" x14ac:dyDescent="0.25">
      <c r="A137" s="255"/>
      <c r="B137" s="256"/>
      <c r="C137" s="256"/>
      <c r="D137" s="257">
        <v>5311</v>
      </c>
      <c r="E137" s="258">
        <v>4300</v>
      </c>
      <c r="F137" s="258">
        <v>4300</v>
      </c>
      <c r="G137" s="260">
        <v>3435</v>
      </c>
      <c r="H137" s="395">
        <v>4700</v>
      </c>
      <c r="I137" s="401">
        <f t="shared" ref="I137:I145" si="4">H137/F137</f>
        <v>1.0930232558139534</v>
      </c>
      <c r="J137" s="262" t="s">
        <v>224</v>
      </c>
      <c r="K137" s="249"/>
    </row>
    <row r="138" spans="1:11" ht="12.75" customHeight="1" x14ac:dyDescent="0.25">
      <c r="A138" s="255"/>
      <c r="B138" s="256"/>
      <c r="C138" s="360"/>
      <c r="D138" s="257">
        <v>5311</v>
      </c>
      <c r="E138" s="258">
        <v>1657</v>
      </c>
      <c r="F138" s="258">
        <v>1657</v>
      </c>
      <c r="G138" s="260">
        <v>1366</v>
      </c>
      <c r="H138" s="395">
        <v>1638</v>
      </c>
      <c r="I138" s="401">
        <f t="shared" si="4"/>
        <v>0.98853349426674708</v>
      </c>
      <c r="J138" s="262" t="s">
        <v>225</v>
      </c>
      <c r="K138" s="249"/>
    </row>
    <row r="139" spans="1:11" ht="12.75" customHeight="1" x14ac:dyDescent="0.25">
      <c r="A139" s="270"/>
      <c r="B139" s="271"/>
      <c r="C139" s="361" t="s">
        <v>226</v>
      </c>
      <c r="D139" s="272">
        <v>5311</v>
      </c>
      <c r="E139" s="321">
        <v>184</v>
      </c>
      <c r="F139" s="321">
        <v>184</v>
      </c>
      <c r="G139" s="332">
        <v>152</v>
      </c>
      <c r="H139" s="395">
        <v>182</v>
      </c>
      <c r="I139" s="401">
        <f t="shared" si="4"/>
        <v>0.98913043478260865</v>
      </c>
      <c r="J139" s="274" t="s">
        <v>227</v>
      </c>
      <c r="K139" s="249"/>
    </row>
    <row r="140" spans="1:11" ht="12.75" customHeight="1" x14ac:dyDescent="0.25">
      <c r="A140" s="255"/>
      <c r="B140" s="256"/>
      <c r="C140" s="256"/>
      <c r="D140" s="257">
        <v>5311</v>
      </c>
      <c r="E140" s="258">
        <v>220</v>
      </c>
      <c r="F140" s="258">
        <v>220</v>
      </c>
      <c r="G140" s="260">
        <v>214</v>
      </c>
      <c r="H140" s="395">
        <v>220</v>
      </c>
      <c r="I140" s="401">
        <f t="shared" si="4"/>
        <v>1</v>
      </c>
      <c r="J140" s="262" t="s">
        <v>228</v>
      </c>
      <c r="K140" s="249"/>
    </row>
    <row r="141" spans="1:11" ht="12.75" customHeight="1" x14ac:dyDescent="0.25">
      <c r="A141" s="299"/>
      <c r="B141" s="300"/>
      <c r="C141" s="362">
        <v>522</v>
      </c>
      <c r="D141" s="302">
        <v>5311</v>
      </c>
      <c r="E141" s="286">
        <v>100</v>
      </c>
      <c r="F141" s="286">
        <v>100</v>
      </c>
      <c r="G141" s="303">
        <v>0</v>
      </c>
      <c r="H141" s="395">
        <v>50</v>
      </c>
      <c r="I141" s="401">
        <f t="shared" si="4"/>
        <v>0.5</v>
      </c>
      <c r="J141" s="304" t="s">
        <v>298</v>
      </c>
      <c r="K141" s="249"/>
    </row>
    <row r="142" spans="1:11" ht="12.75" customHeight="1" x14ac:dyDescent="0.25">
      <c r="A142" s="299"/>
      <c r="B142" s="300"/>
      <c r="C142" s="362" t="s">
        <v>229</v>
      </c>
      <c r="D142" s="302">
        <v>5512</v>
      </c>
      <c r="E142" s="286"/>
      <c r="F142" s="286">
        <v>140</v>
      </c>
      <c r="G142" s="303">
        <v>0</v>
      </c>
      <c r="H142" s="395">
        <v>250</v>
      </c>
      <c r="I142" s="401">
        <f t="shared" si="4"/>
        <v>1.7857142857142858</v>
      </c>
      <c r="J142" s="304" t="s">
        <v>299</v>
      </c>
      <c r="K142" s="249"/>
    </row>
    <row r="143" spans="1:11" ht="12.75" customHeight="1" x14ac:dyDescent="0.25">
      <c r="A143" s="299"/>
      <c r="B143" s="300"/>
      <c r="C143" s="362"/>
      <c r="D143" s="302">
        <v>5512</v>
      </c>
      <c r="E143" s="286">
        <v>50</v>
      </c>
      <c r="F143" s="286">
        <v>50</v>
      </c>
      <c r="G143" s="303">
        <v>0</v>
      </c>
      <c r="H143" s="395">
        <v>200</v>
      </c>
      <c r="I143" s="401">
        <f t="shared" si="4"/>
        <v>4</v>
      </c>
      <c r="J143" s="304" t="s">
        <v>230</v>
      </c>
      <c r="K143" s="249"/>
    </row>
    <row r="144" spans="1:11" ht="12.75" customHeight="1" thickBot="1" x14ac:dyDescent="0.3">
      <c r="A144" s="299"/>
      <c r="B144" s="300"/>
      <c r="C144" s="300"/>
      <c r="D144" s="302">
        <v>5512</v>
      </c>
      <c r="E144" s="358">
        <v>500</v>
      </c>
      <c r="F144" s="438">
        <v>500</v>
      </c>
      <c r="G144" s="306">
        <v>511</v>
      </c>
      <c r="H144" s="396">
        <v>500</v>
      </c>
      <c r="I144" s="399">
        <f t="shared" si="4"/>
        <v>1</v>
      </c>
      <c r="J144" s="307" t="s">
        <v>231</v>
      </c>
      <c r="K144" s="249"/>
    </row>
    <row r="145" spans="1:11" ht="12.75" customHeight="1" thickTop="1" thickBot="1" x14ac:dyDescent="0.3">
      <c r="A145" s="309"/>
      <c r="B145" s="310"/>
      <c r="C145" s="310"/>
      <c r="D145" s="311"/>
      <c r="E145" s="273">
        <f>SUM(E136:E144)</f>
        <v>7111</v>
      </c>
      <c r="F145" s="273">
        <f>SUM(F136:F144)</f>
        <v>7251</v>
      </c>
      <c r="G145" s="312">
        <f>SUM(G136:G144)</f>
        <v>5678</v>
      </c>
      <c r="H145" s="389">
        <f>SUM(H136:H144)</f>
        <v>7840</v>
      </c>
      <c r="I145" s="393">
        <f t="shared" si="4"/>
        <v>1.0812301751482554</v>
      </c>
      <c r="J145" s="314"/>
      <c r="K145" s="249"/>
    </row>
    <row r="146" spans="1:11" ht="12.75" customHeight="1" thickTop="1" x14ac:dyDescent="0.25">
      <c r="A146" s="244"/>
      <c r="B146" s="316"/>
      <c r="C146" s="275"/>
      <c r="D146" s="275"/>
      <c r="H146" s="315"/>
      <c r="I146" s="315"/>
      <c r="J146" s="278"/>
      <c r="K146" s="249"/>
    </row>
    <row r="147" spans="1:11" ht="12.75" customHeight="1" x14ac:dyDescent="0.25">
      <c r="A147" s="244"/>
      <c r="B147" s="316" t="s">
        <v>232</v>
      </c>
      <c r="C147" s="275"/>
      <c r="D147" s="275"/>
      <c r="H147" s="315"/>
      <c r="I147" s="315"/>
      <c r="J147" s="363"/>
      <c r="K147" s="249"/>
    </row>
    <row r="148" spans="1:11" ht="12.75" customHeight="1" x14ac:dyDescent="0.25">
      <c r="A148" s="255"/>
      <c r="B148" s="256"/>
      <c r="C148" s="256"/>
      <c r="D148" s="257">
        <v>6112</v>
      </c>
      <c r="E148" s="258">
        <v>3705</v>
      </c>
      <c r="F148" s="258">
        <v>3705</v>
      </c>
      <c r="G148" s="260">
        <v>3152</v>
      </c>
      <c r="H148" s="395">
        <v>3980</v>
      </c>
      <c r="I148" s="401">
        <f>H148/F148</f>
        <v>1.0742240215924426</v>
      </c>
      <c r="J148" s="262" t="s">
        <v>233</v>
      </c>
      <c r="K148" s="249"/>
    </row>
    <row r="149" spans="1:11" ht="12.75" customHeight="1" x14ac:dyDescent="0.25">
      <c r="A149" s="255"/>
      <c r="B149" s="256"/>
      <c r="C149" s="256"/>
      <c r="D149" s="257">
        <v>6171</v>
      </c>
      <c r="E149" s="258">
        <v>25722</v>
      </c>
      <c r="F149" s="258">
        <v>25722</v>
      </c>
      <c r="G149" s="260">
        <v>20541</v>
      </c>
      <c r="H149" s="395">
        <v>28000</v>
      </c>
      <c r="I149" s="401">
        <f t="shared" ref="I149:I171" si="5">H149/F149</f>
        <v>1.0885623201928309</v>
      </c>
      <c r="J149" s="262" t="s">
        <v>302</v>
      </c>
      <c r="K149" s="249"/>
    </row>
    <row r="150" spans="1:11" ht="12.75" customHeight="1" x14ac:dyDescent="0.25">
      <c r="A150" s="255"/>
      <c r="B150" s="256"/>
      <c r="C150" s="256"/>
      <c r="D150" s="257">
        <v>6171</v>
      </c>
      <c r="E150" s="286"/>
      <c r="F150" s="286">
        <v>163</v>
      </c>
      <c r="G150" s="287">
        <v>130</v>
      </c>
      <c r="H150" s="395">
        <v>200</v>
      </c>
      <c r="I150" s="401">
        <f t="shared" si="5"/>
        <v>1.2269938650306749</v>
      </c>
      <c r="J150" s="288" t="s">
        <v>234</v>
      </c>
      <c r="K150" s="249"/>
    </row>
    <row r="151" spans="1:11" ht="12.75" customHeight="1" x14ac:dyDescent="0.25">
      <c r="A151" s="255"/>
      <c r="B151" s="256"/>
      <c r="C151" s="364"/>
      <c r="D151" s="257">
        <v>6171</v>
      </c>
      <c r="E151" s="286">
        <v>500</v>
      </c>
      <c r="F151" s="286">
        <v>500</v>
      </c>
      <c r="G151" s="287">
        <v>619</v>
      </c>
      <c r="H151" s="395">
        <v>600</v>
      </c>
      <c r="I151" s="401">
        <f t="shared" si="5"/>
        <v>1.2</v>
      </c>
      <c r="J151" s="288" t="s">
        <v>308</v>
      </c>
      <c r="K151" s="249"/>
    </row>
    <row r="152" spans="1:11" ht="12.75" customHeight="1" x14ac:dyDescent="0.25">
      <c r="A152" s="255"/>
      <c r="B152" s="256"/>
      <c r="C152" s="364">
        <v>20236171</v>
      </c>
      <c r="D152" s="294">
        <v>6171</v>
      </c>
      <c r="E152" s="258">
        <v>0</v>
      </c>
      <c r="F152" s="258">
        <v>0</v>
      </c>
      <c r="G152" s="260">
        <v>2</v>
      </c>
      <c r="H152" s="395">
        <v>0</v>
      </c>
      <c r="I152" s="401" t="s">
        <v>86</v>
      </c>
      <c r="J152" s="262" t="s">
        <v>235</v>
      </c>
      <c r="K152" s="249"/>
    </row>
    <row r="153" spans="1:11" ht="12.75" customHeight="1" x14ac:dyDescent="0.25">
      <c r="A153" s="279"/>
      <c r="B153" s="250"/>
      <c r="C153" s="275"/>
      <c r="D153" s="346">
        <v>6171</v>
      </c>
      <c r="E153" s="321">
        <v>100</v>
      </c>
      <c r="F153" s="321">
        <v>100</v>
      </c>
      <c r="G153" s="332">
        <v>57</v>
      </c>
      <c r="H153" s="395">
        <v>100</v>
      </c>
      <c r="I153" s="401">
        <f t="shared" si="5"/>
        <v>1</v>
      </c>
      <c r="J153" s="278" t="s">
        <v>236</v>
      </c>
      <c r="K153" s="249"/>
    </row>
    <row r="154" spans="1:11" ht="12.75" customHeight="1" x14ac:dyDescent="0.25">
      <c r="A154" s="255"/>
      <c r="B154" s="256"/>
      <c r="C154" s="256"/>
      <c r="D154" s="257">
        <v>6171</v>
      </c>
      <c r="E154" s="365">
        <v>1933</v>
      </c>
      <c r="F154" s="365">
        <v>1933</v>
      </c>
      <c r="G154" s="283">
        <v>1160</v>
      </c>
      <c r="H154" s="395">
        <v>2007</v>
      </c>
      <c r="I154" s="401">
        <f t="shared" si="5"/>
        <v>1.0382824624935334</v>
      </c>
      <c r="J154" s="366" t="s">
        <v>237</v>
      </c>
      <c r="K154" s="249"/>
    </row>
    <row r="155" spans="1:11" ht="12.75" customHeight="1" x14ac:dyDescent="0.25">
      <c r="A155" s="255"/>
      <c r="B155" s="256"/>
      <c r="C155" s="256"/>
      <c r="D155" s="257">
        <v>6223</v>
      </c>
      <c r="E155" s="258">
        <v>25</v>
      </c>
      <c r="F155" s="258">
        <v>25</v>
      </c>
      <c r="G155" s="260">
        <v>26</v>
      </c>
      <c r="H155" s="395">
        <v>26</v>
      </c>
      <c r="I155" s="401">
        <f t="shared" si="5"/>
        <v>1.04</v>
      </c>
      <c r="J155" s="262" t="s">
        <v>238</v>
      </c>
      <c r="K155" s="249"/>
    </row>
    <row r="156" spans="1:11" ht="12.75" customHeight="1" x14ac:dyDescent="0.25">
      <c r="A156" s="244"/>
      <c r="B156" s="275"/>
      <c r="C156" s="275"/>
      <c r="D156" s="346">
        <v>6310</v>
      </c>
      <c r="E156" s="258">
        <v>50</v>
      </c>
      <c r="F156" s="258">
        <v>50</v>
      </c>
      <c r="G156" s="332">
        <v>52</v>
      </c>
      <c r="H156" s="395">
        <v>60</v>
      </c>
      <c r="I156" s="401">
        <f t="shared" si="5"/>
        <v>1.2</v>
      </c>
      <c r="J156" s="278" t="s">
        <v>239</v>
      </c>
      <c r="K156" s="249"/>
    </row>
    <row r="157" spans="1:11" ht="12.75" customHeight="1" x14ac:dyDescent="0.25">
      <c r="A157" s="255"/>
      <c r="B157" s="256"/>
      <c r="C157" s="256"/>
      <c r="D157" s="257">
        <v>6320</v>
      </c>
      <c r="E157" s="258">
        <v>550</v>
      </c>
      <c r="F157" s="258">
        <v>550</v>
      </c>
      <c r="G157" s="260">
        <v>465</v>
      </c>
      <c r="H157" s="395">
        <v>550</v>
      </c>
      <c r="I157" s="401">
        <f t="shared" si="5"/>
        <v>1</v>
      </c>
      <c r="J157" s="262" t="s">
        <v>240</v>
      </c>
      <c r="K157" s="249"/>
    </row>
    <row r="158" spans="1:11" ht="12.75" customHeight="1" x14ac:dyDescent="0.25">
      <c r="A158" s="270"/>
      <c r="B158" s="271"/>
      <c r="C158" s="271"/>
      <c r="D158" s="272">
        <v>6399</v>
      </c>
      <c r="E158" s="258">
        <v>2800</v>
      </c>
      <c r="F158" s="259">
        <v>5276</v>
      </c>
      <c r="G158" s="402">
        <v>5276</v>
      </c>
      <c r="H158" s="395">
        <v>3700</v>
      </c>
      <c r="I158" s="401">
        <f t="shared" si="5"/>
        <v>0.70128885519332829</v>
      </c>
      <c r="J158" s="274" t="s">
        <v>241</v>
      </c>
      <c r="K158" s="249"/>
    </row>
    <row r="159" spans="1:11" ht="12.75" customHeight="1" x14ac:dyDescent="0.25">
      <c r="A159" s="244"/>
      <c r="B159" s="275"/>
      <c r="C159" s="275"/>
      <c r="D159" s="346">
        <v>6399</v>
      </c>
      <c r="E159" s="258">
        <v>500</v>
      </c>
      <c r="F159" s="259">
        <v>1113</v>
      </c>
      <c r="G159" s="402">
        <v>2773</v>
      </c>
      <c r="H159" s="395">
        <v>1000</v>
      </c>
      <c r="I159" s="401">
        <f t="shared" si="5"/>
        <v>0.89847259658580414</v>
      </c>
      <c r="J159" s="278" t="s">
        <v>49</v>
      </c>
      <c r="K159" s="249"/>
    </row>
    <row r="160" spans="1:11" ht="12.75" customHeight="1" x14ac:dyDescent="0.25">
      <c r="A160" s="255"/>
      <c r="B160" s="256"/>
      <c r="C160" s="256"/>
      <c r="D160" s="257">
        <v>6402</v>
      </c>
      <c r="E160" s="308">
        <v>0</v>
      </c>
      <c r="F160" s="367">
        <v>103</v>
      </c>
      <c r="G160" s="368">
        <v>96</v>
      </c>
      <c r="H160" s="395">
        <v>13</v>
      </c>
      <c r="I160" s="401">
        <f t="shared" si="5"/>
        <v>0.12621359223300971</v>
      </c>
      <c r="J160" s="369" t="s">
        <v>242</v>
      </c>
      <c r="K160" s="305"/>
    </row>
    <row r="161" spans="1:15" ht="12.75" customHeight="1" x14ac:dyDescent="0.25">
      <c r="A161" s="255"/>
      <c r="B161" s="256"/>
      <c r="C161" s="256"/>
      <c r="D161" s="257">
        <v>6409</v>
      </c>
      <c r="E161" s="258">
        <v>120</v>
      </c>
      <c r="F161" s="258">
        <v>156</v>
      </c>
      <c r="G161" s="260">
        <v>45</v>
      </c>
      <c r="H161" s="395">
        <v>200</v>
      </c>
      <c r="I161" s="401">
        <f t="shared" si="5"/>
        <v>1.2820512820512822</v>
      </c>
      <c r="J161" s="262" t="s">
        <v>243</v>
      </c>
      <c r="K161" s="305"/>
    </row>
    <row r="162" spans="1:15" ht="12.75" customHeight="1" x14ac:dyDescent="0.25">
      <c r="A162" s="255"/>
      <c r="B162" s="256">
        <v>5164</v>
      </c>
      <c r="C162" s="256"/>
      <c r="D162" s="257">
        <v>6409</v>
      </c>
      <c r="E162" s="258">
        <v>10</v>
      </c>
      <c r="F162" s="258">
        <v>10</v>
      </c>
      <c r="G162" s="260">
        <v>10</v>
      </c>
      <c r="H162" s="395">
        <v>10</v>
      </c>
      <c r="I162" s="401">
        <f t="shared" si="5"/>
        <v>1</v>
      </c>
      <c r="J162" s="262" t="s">
        <v>244</v>
      </c>
      <c r="K162" s="305"/>
    </row>
    <row r="163" spans="1:15" ht="12.75" customHeight="1" x14ac:dyDescent="0.25">
      <c r="A163" s="255"/>
      <c r="B163" s="256">
        <v>5192</v>
      </c>
      <c r="C163" s="256"/>
      <c r="D163" s="257">
        <v>6409</v>
      </c>
      <c r="E163" s="258">
        <v>10</v>
      </c>
      <c r="F163" s="258">
        <v>10</v>
      </c>
      <c r="G163" s="260">
        <v>3</v>
      </c>
      <c r="H163" s="395">
        <v>10</v>
      </c>
      <c r="I163" s="401">
        <f t="shared" si="5"/>
        <v>1</v>
      </c>
      <c r="J163" s="262" t="s">
        <v>245</v>
      </c>
      <c r="K163" s="249"/>
      <c r="O163" s="315"/>
    </row>
    <row r="164" spans="1:15" ht="12.75" customHeight="1" x14ac:dyDescent="0.25">
      <c r="A164" s="255"/>
      <c r="B164" s="256"/>
      <c r="C164" s="256"/>
      <c r="D164" s="257">
        <v>6409</v>
      </c>
      <c r="E164" s="258">
        <v>100</v>
      </c>
      <c r="F164" s="258">
        <v>100</v>
      </c>
      <c r="G164" s="260">
        <v>77</v>
      </c>
      <c r="H164" s="395">
        <v>100</v>
      </c>
      <c r="I164" s="401">
        <f t="shared" si="5"/>
        <v>1</v>
      </c>
      <c r="J164" s="262" t="s">
        <v>246</v>
      </c>
      <c r="K164" s="249"/>
    </row>
    <row r="165" spans="1:15" ht="12.75" customHeight="1" x14ac:dyDescent="0.25">
      <c r="A165" s="255"/>
      <c r="B165" s="256"/>
      <c r="C165" s="256"/>
      <c r="D165" s="257">
        <v>6409</v>
      </c>
      <c r="E165" s="258">
        <v>10</v>
      </c>
      <c r="F165" s="258">
        <v>10</v>
      </c>
      <c r="G165" s="332">
        <v>20</v>
      </c>
      <c r="H165" s="395">
        <v>20</v>
      </c>
      <c r="I165" s="401">
        <f t="shared" si="5"/>
        <v>2</v>
      </c>
      <c r="J165" s="262" t="s">
        <v>247</v>
      </c>
      <c r="K165" s="249"/>
    </row>
    <row r="166" spans="1:15" ht="12.75" customHeight="1" x14ac:dyDescent="0.25">
      <c r="A166" s="255"/>
      <c r="B166" s="256"/>
      <c r="C166" s="256"/>
      <c r="D166" s="257">
        <v>6409</v>
      </c>
      <c r="E166" s="258">
        <v>50</v>
      </c>
      <c r="F166" s="259">
        <v>80</v>
      </c>
      <c r="G166" s="260">
        <v>350</v>
      </c>
      <c r="H166" s="395">
        <v>250</v>
      </c>
      <c r="I166" s="401">
        <f t="shared" si="5"/>
        <v>3.125</v>
      </c>
      <c r="J166" s="262" t="s">
        <v>300</v>
      </c>
      <c r="K166" s="249"/>
    </row>
    <row r="167" spans="1:15" ht="12.75" customHeight="1" x14ac:dyDescent="0.25">
      <c r="A167" s="244"/>
      <c r="B167" s="275">
        <v>5493</v>
      </c>
      <c r="C167" s="275"/>
      <c r="D167" s="346">
        <v>6409</v>
      </c>
      <c r="E167" s="321">
        <v>250</v>
      </c>
      <c r="F167" s="370">
        <v>250</v>
      </c>
      <c r="G167" s="323">
        <v>131</v>
      </c>
      <c r="H167" s="395">
        <v>250</v>
      </c>
      <c r="I167" s="401">
        <f t="shared" si="5"/>
        <v>1</v>
      </c>
      <c r="J167" s="280" t="s">
        <v>248</v>
      </c>
      <c r="K167" s="249"/>
    </row>
    <row r="168" spans="1:15" ht="12.75" customHeight="1" x14ac:dyDescent="0.25">
      <c r="A168" s="255"/>
      <c r="B168" s="256"/>
      <c r="C168" s="371"/>
      <c r="D168" s="257">
        <v>6409</v>
      </c>
      <c r="E168" s="258">
        <v>2000</v>
      </c>
      <c r="F168" s="291">
        <v>208</v>
      </c>
      <c r="G168" s="260"/>
      <c r="H168" s="395">
        <v>3680</v>
      </c>
      <c r="I168" s="401">
        <f t="shared" si="5"/>
        <v>17.692307692307693</v>
      </c>
      <c r="J168" s="278" t="s">
        <v>301</v>
      </c>
      <c r="K168" s="249"/>
    </row>
    <row r="169" spans="1:15" ht="12.75" customHeight="1" x14ac:dyDescent="0.25">
      <c r="A169" s="255"/>
      <c r="B169" s="256" t="s">
        <v>249</v>
      </c>
      <c r="C169" s="371"/>
      <c r="D169" s="257">
        <v>6409</v>
      </c>
      <c r="E169" s="258">
        <v>50</v>
      </c>
      <c r="F169" s="258">
        <v>50</v>
      </c>
      <c r="G169" s="260">
        <v>79</v>
      </c>
      <c r="H169" s="395">
        <v>50</v>
      </c>
      <c r="I169" s="401">
        <f t="shared" si="5"/>
        <v>1</v>
      </c>
      <c r="J169" s="262" t="s">
        <v>250</v>
      </c>
      <c r="K169" s="305"/>
    </row>
    <row r="170" spans="1:15" ht="12.75" customHeight="1" thickBot="1" x14ac:dyDescent="0.3">
      <c r="A170" s="299"/>
      <c r="B170" s="300"/>
      <c r="C170" s="275"/>
      <c r="D170" s="346">
        <v>6409</v>
      </c>
      <c r="E170" s="266">
        <v>50</v>
      </c>
      <c r="F170" s="266">
        <v>50</v>
      </c>
      <c r="G170" s="332">
        <v>138</v>
      </c>
      <c r="H170" s="400">
        <v>50</v>
      </c>
      <c r="I170" s="398">
        <f t="shared" si="5"/>
        <v>1</v>
      </c>
      <c r="J170" s="278" t="s">
        <v>251</v>
      </c>
      <c r="K170" s="305"/>
    </row>
    <row r="171" spans="1:15" ht="12.75" customHeight="1" thickTop="1" thickBot="1" x14ac:dyDescent="0.3">
      <c r="A171" s="309"/>
      <c r="B171" s="372"/>
      <c r="C171" s="372"/>
      <c r="D171" s="373"/>
      <c r="E171" s="273">
        <f>SUM(E148:E170)</f>
        <v>38535</v>
      </c>
      <c r="F171" s="273">
        <f>SUM(F148:F170)</f>
        <v>40164</v>
      </c>
      <c r="G171" s="312">
        <f>SUM(G148:G170)</f>
        <v>35202</v>
      </c>
      <c r="H171" s="389">
        <f>SUM(H148:H170)</f>
        <v>44856</v>
      </c>
      <c r="I171" s="393">
        <f t="shared" si="5"/>
        <v>1.1168210337615776</v>
      </c>
      <c r="J171" s="403"/>
      <c r="K171" s="249"/>
    </row>
    <row r="172" spans="1:15" ht="12.75" customHeight="1" thickTop="1" thickBot="1" x14ac:dyDescent="0.3">
      <c r="A172" s="244"/>
      <c r="C172" s="95"/>
      <c r="E172" s="374"/>
      <c r="H172" s="315"/>
      <c r="I172" s="315"/>
      <c r="K172" s="249"/>
    </row>
    <row r="173" spans="1:15" ht="12.75" customHeight="1" thickTop="1" thickBot="1" x14ac:dyDescent="0.3">
      <c r="A173" s="447" t="s">
        <v>252</v>
      </c>
      <c r="B173" s="448"/>
      <c r="C173" s="448"/>
      <c r="D173" s="449"/>
      <c r="E173" s="242">
        <f>E8+E36+E123+E133+E145+E171</f>
        <v>240284</v>
      </c>
      <c r="F173" s="242">
        <f>F8+F36+F123+F133+F145+F171</f>
        <v>266492</v>
      </c>
      <c r="G173" s="242">
        <f>G8+G36+G123+G133+G145+G171</f>
        <v>146864</v>
      </c>
      <c r="H173" s="242">
        <f>H8+H36+H123+H133+H145+H171</f>
        <v>203840</v>
      </c>
      <c r="I173" s="393">
        <f>H173/F173</f>
        <v>0.7649010101616559</v>
      </c>
      <c r="J173" s="375"/>
      <c r="K173" s="249"/>
    </row>
    <row r="174" spans="1:15" ht="12.75" customHeight="1" thickTop="1" x14ac:dyDescent="0.25">
      <c r="A174" s="376"/>
      <c r="B174" s="80"/>
      <c r="C174" s="95"/>
      <c r="H174" s="315"/>
      <c r="I174" s="315"/>
      <c r="J174" s="377"/>
      <c r="K174" s="249"/>
    </row>
    <row r="175" spans="1:15" ht="12.75" customHeight="1" x14ac:dyDescent="0.25">
      <c r="A175" s="244"/>
      <c r="B175" s="80" t="s">
        <v>121</v>
      </c>
      <c r="C175" s="95"/>
      <c r="H175" s="315"/>
      <c r="I175" s="315"/>
      <c r="J175" s="378"/>
      <c r="K175" s="249"/>
    </row>
    <row r="176" spans="1:15" ht="12.75" customHeight="1" thickBot="1" x14ac:dyDescent="0.3">
      <c r="A176" s="263"/>
      <c r="B176" s="379"/>
      <c r="C176" s="379"/>
      <c r="D176" s="265">
        <v>6330</v>
      </c>
      <c r="E176" s="439">
        <v>1450</v>
      </c>
      <c r="F176" s="380">
        <v>1450</v>
      </c>
      <c r="G176" s="306">
        <v>778</v>
      </c>
      <c r="H176" s="381">
        <v>1642</v>
      </c>
      <c r="I176" s="409">
        <f>H176/F176</f>
        <v>1.1324137931034484</v>
      </c>
      <c r="J176" s="269" t="s">
        <v>253</v>
      </c>
      <c r="K176" s="249"/>
    </row>
    <row r="177" spans="1:11" ht="12.75" customHeight="1" thickTop="1" x14ac:dyDescent="0.25">
      <c r="A177" s="309"/>
      <c r="B177" s="372"/>
      <c r="C177" s="372"/>
      <c r="D177" s="373"/>
      <c r="E177" s="382">
        <f>SUM(E176)</f>
        <v>1450</v>
      </c>
      <c r="F177" s="383">
        <f>SUM(F176)</f>
        <v>1450</v>
      </c>
      <c r="G177" s="313">
        <f>SUM(G176)</f>
        <v>778</v>
      </c>
      <c r="H177" s="408">
        <f>H176</f>
        <v>1642</v>
      </c>
      <c r="I177" s="384">
        <f>H177/F177</f>
        <v>1.1324137931034484</v>
      </c>
      <c r="J177" s="372"/>
      <c r="K177" s="249"/>
    </row>
    <row r="178" spans="1:11" ht="12.75" customHeight="1" x14ac:dyDescent="0.25">
      <c r="A178" s="244"/>
      <c r="C178" s="95"/>
      <c r="E178" s="385"/>
      <c r="F178" s="268"/>
      <c r="G178" s="268"/>
      <c r="H178" s="386"/>
      <c r="I178" s="386"/>
      <c r="K178" s="249"/>
    </row>
    <row r="179" spans="1:11" ht="12.75" customHeight="1" thickBot="1" x14ac:dyDescent="0.3">
      <c r="A179" s="244"/>
      <c r="C179" s="95"/>
      <c r="H179" s="315"/>
      <c r="I179" s="315"/>
      <c r="K179" s="249"/>
    </row>
    <row r="180" spans="1:11" ht="12.75" customHeight="1" thickTop="1" thickBot="1" x14ac:dyDescent="0.3">
      <c r="A180" s="444" t="s">
        <v>254</v>
      </c>
      <c r="B180" s="445"/>
      <c r="C180" s="445"/>
      <c r="D180" s="446"/>
      <c r="E180" s="243">
        <f>E173+E177</f>
        <v>241734</v>
      </c>
      <c r="F180" s="243">
        <f>F173+F177</f>
        <v>267942</v>
      </c>
      <c r="G180" s="243">
        <f>G173+G177</f>
        <v>147642</v>
      </c>
      <c r="H180" s="407">
        <f>H176+H173</f>
        <v>205482</v>
      </c>
      <c r="I180" s="393">
        <f>H180/F180</f>
        <v>0.76688984929574311</v>
      </c>
      <c r="J180" s="377"/>
      <c r="K180" s="249"/>
    </row>
    <row r="181" spans="1:11" ht="16.8" thickTop="1" x14ac:dyDescent="0.25">
      <c r="C181" s="95"/>
      <c r="K181" s="249"/>
    </row>
    <row r="182" spans="1:11" x14ac:dyDescent="0.25">
      <c r="C182" s="95"/>
      <c r="K182" s="249"/>
    </row>
    <row r="183" spans="1:11" x14ac:dyDescent="0.25">
      <c r="C183" s="95"/>
      <c r="K183" s="249"/>
    </row>
    <row r="184" spans="1:11" x14ac:dyDescent="0.25">
      <c r="K184" s="249"/>
    </row>
  </sheetData>
  <sheetProtection selectLockedCells="1" selectUnlockedCells="1"/>
  <mergeCells count="3">
    <mergeCell ref="A180:D180"/>
    <mergeCell ref="A1:J1"/>
    <mergeCell ref="A173:D173"/>
  </mergeCells>
  <pageMargins left="0.25" right="0.25" top="0.75" bottom="0.75" header="0.3" footer="0.3"/>
  <pageSetup paperSize="9" scale="63" firstPageNumber="0" fitToHeight="0" orientation="portrait" horizontalDpi="4294967293" verticalDpi="4294967293" r:id="rId1"/>
  <headerFooter alignWithMargins="0"/>
  <rowBreaks count="1" manualBreakCount="1">
    <brk id="2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O26"/>
  <sheetViews>
    <sheetView topLeftCell="D9" zoomScale="140" zoomScaleNormal="140" workbookViewId="0">
      <selection activeCell="E18" sqref="E18"/>
    </sheetView>
  </sheetViews>
  <sheetFormatPr defaultColWidth="8.88671875" defaultRowHeight="13.2" x14ac:dyDescent="0.25"/>
  <cols>
    <col min="1" max="1" width="34.109375" customWidth="1"/>
    <col min="2" max="2" width="19.6640625" customWidth="1"/>
    <col min="3" max="3" width="19.33203125" customWidth="1"/>
    <col min="4" max="4" width="20.6640625" customWidth="1"/>
    <col min="5" max="5" width="19.6640625" customWidth="1"/>
    <col min="6" max="6" width="20.33203125" customWidth="1"/>
    <col min="7" max="7" width="16.88671875" customWidth="1"/>
    <col min="8" max="8" width="13.33203125" customWidth="1"/>
    <col min="9" max="9" width="12.88671875" customWidth="1"/>
    <col min="10" max="10" width="13" customWidth="1"/>
    <col min="15" max="15" width="20" customWidth="1"/>
  </cols>
  <sheetData>
    <row r="3" spans="1:15" ht="17.399999999999999" x14ac:dyDescent="0.45">
      <c r="A3" s="35" t="s">
        <v>255</v>
      </c>
      <c r="B3" s="16"/>
      <c r="C3" s="16"/>
      <c r="D3" s="16"/>
      <c r="E3" s="16"/>
      <c r="F3" s="16"/>
      <c r="G3" s="16"/>
      <c r="H3" s="16"/>
      <c r="I3" s="16"/>
    </row>
    <row r="4" spans="1:15" ht="16.2" x14ac:dyDescent="0.4">
      <c r="A4" s="16"/>
      <c r="B4" s="16"/>
      <c r="C4" s="16"/>
      <c r="D4" s="16" t="s">
        <v>256</v>
      </c>
      <c r="E4" s="16"/>
      <c r="F4" s="16"/>
      <c r="G4" s="16"/>
      <c r="H4" s="16"/>
      <c r="I4" s="16"/>
    </row>
    <row r="5" spans="1:15" ht="17.399999999999999" x14ac:dyDescent="0.45">
      <c r="A5" s="36" t="s">
        <v>257</v>
      </c>
      <c r="B5" s="36" t="s">
        <v>258</v>
      </c>
      <c r="C5" s="37" t="s">
        <v>259</v>
      </c>
      <c r="D5" s="37" t="s">
        <v>260</v>
      </c>
      <c r="E5" s="38" t="s">
        <v>33</v>
      </c>
      <c r="F5" s="39" t="s">
        <v>261</v>
      </c>
      <c r="G5" s="39" t="s">
        <v>262</v>
      </c>
      <c r="H5" s="39" t="s">
        <v>263</v>
      </c>
      <c r="I5" s="40" t="s">
        <v>264</v>
      </c>
      <c r="J5" s="60" t="s">
        <v>265</v>
      </c>
    </row>
    <row r="6" spans="1:15" ht="17.399999999999999" x14ac:dyDescent="0.45">
      <c r="A6" s="36" t="s">
        <v>266</v>
      </c>
      <c r="B6" s="8">
        <v>12000000</v>
      </c>
      <c r="C6" s="8">
        <v>6053624.3200000003</v>
      </c>
      <c r="D6" s="8">
        <v>50450</v>
      </c>
      <c r="E6" s="9">
        <v>4510251</v>
      </c>
      <c r="F6" s="11" t="s">
        <v>267</v>
      </c>
      <c r="G6" s="10">
        <v>47237</v>
      </c>
      <c r="H6" s="10">
        <v>49230</v>
      </c>
      <c r="I6" s="12">
        <v>605400</v>
      </c>
      <c r="J6" s="12">
        <v>605400</v>
      </c>
    </row>
    <row r="7" spans="1:15" ht="17.399999999999999" x14ac:dyDescent="0.45">
      <c r="A7" s="36" t="s">
        <v>268</v>
      </c>
      <c r="B7" s="8">
        <v>16000000</v>
      </c>
      <c r="C7" s="8">
        <v>2120131.84</v>
      </c>
      <c r="D7" s="8">
        <v>37860</v>
      </c>
      <c r="E7" s="9" t="s">
        <v>269</v>
      </c>
      <c r="F7" s="11" t="s">
        <v>270</v>
      </c>
      <c r="G7" s="10">
        <v>47299</v>
      </c>
      <c r="H7" s="10">
        <v>47299</v>
      </c>
      <c r="I7" s="12">
        <v>454320</v>
      </c>
      <c r="J7" s="12">
        <v>454320</v>
      </c>
    </row>
    <row r="8" spans="1:15" ht="17.399999999999999" x14ac:dyDescent="0.45">
      <c r="A8" s="36" t="s">
        <v>271</v>
      </c>
      <c r="B8" s="8">
        <v>20000000</v>
      </c>
      <c r="C8" s="13">
        <v>1743904.64</v>
      </c>
      <c r="D8" s="8">
        <v>23567</v>
      </c>
      <c r="E8" s="9" t="s">
        <v>272</v>
      </c>
      <c r="F8" s="11" t="s">
        <v>273</v>
      </c>
      <c r="G8" s="15">
        <v>46721</v>
      </c>
      <c r="H8" s="10">
        <v>47848</v>
      </c>
      <c r="I8" s="12">
        <v>282804</v>
      </c>
      <c r="J8" s="12">
        <v>282804</v>
      </c>
    </row>
    <row r="9" spans="1:15" ht="17.399999999999999" x14ac:dyDescent="0.45">
      <c r="A9" s="36" t="s">
        <v>274</v>
      </c>
      <c r="B9" s="8">
        <v>2200000</v>
      </c>
      <c r="C9" s="8">
        <v>618468</v>
      </c>
      <c r="D9" s="8">
        <v>45833</v>
      </c>
      <c r="E9" s="9" t="s">
        <v>275</v>
      </c>
      <c r="F9" s="11" t="s">
        <v>276</v>
      </c>
      <c r="G9" s="10" t="s">
        <v>86</v>
      </c>
      <c r="H9" s="10">
        <v>45992</v>
      </c>
      <c r="I9" s="12">
        <v>549996</v>
      </c>
      <c r="J9" s="12">
        <v>549996</v>
      </c>
    </row>
    <row r="10" spans="1:15" ht="17.399999999999999" x14ac:dyDescent="0.45">
      <c r="A10" s="39" t="s">
        <v>277</v>
      </c>
      <c r="B10" s="12">
        <v>22000000</v>
      </c>
      <c r="C10" s="12">
        <v>13301571.279999999</v>
      </c>
      <c r="D10" s="12">
        <v>208333</v>
      </c>
      <c r="E10" s="11" t="s">
        <v>278</v>
      </c>
      <c r="F10" s="11" t="s">
        <v>279</v>
      </c>
      <c r="G10" s="10">
        <v>47483</v>
      </c>
      <c r="H10" s="10">
        <v>47483</v>
      </c>
      <c r="I10" s="12">
        <v>2347075</v>
      </c>
      <c r="J10" s="12">
        <v>2499996</v>
      </c>
    </row>
    <row r="11" spans="1:15" ht="17.399999999999999" x14ac:dyDescent="0.45">
      <c r="A11" s="39" t="s">
        <v>280</v>
      </c>
      <c r="B11" s="12">
        <v>5500000</v>
      </c>
      <c r="C11" s="12">
        <v>4177505.28</v>
      </c>
      <c r="D11" s="12">
        <v>0</v>
      </c>
      <c r="E11" s="11"/>
      <c r="F11" s="11" t="s">
        <v>281</v>
      </c>
      <c r="G11" s="10">
        <v>46355</v>
      </c>
      <c r="H11" s="10">
        <v>49278</v>
      </c>
      <c r="I11" s="12">
        <v>114748</v>
      </c>
      <c r="J11" s="12">
        <v>688488</v>
      </c>
      <c r="K11" s="33" t="s">
        <v>282</v>
      </c>
      <c r="O11" t="s">
        <v>283</v>
      </c>
    </row>
    <row r="12" spans="1:15" ht="17.399999999999999" x14ac:dyDescent="0.45">
      <c r="A12" s="39" t="s">
        <v>284</v>
      </c>
      <c r="B12" s="12">
        <v>27500000</v>
      </c>
      <c r="C12" s="12">
        <v>6656918.21</v>
      </c>
      <c r="D12" s="34"/>
      <c r="E12" s="34"/>
      <c r="F12" s="41">
        <v>4.1900000000000004</v>
      </c>
      <c r="G12" s="10">
        <v>46506</v>
      </c>
      <c r="H12" s="10">
        <v>47603</v>
      </c>
      <c r="I12" s="34"/>
      <c r="J12" s="62">
        <v>2433600</v>
      </c>
      <c r="K12" s="33" t="s">
        <v>285</v>
      </c>
    </row>
    <row r="13" spans="1:15" ht="18.75" customHeight="1" x14ac:dyDescent="0.45">
      <c r="A13" s="58" t="s">
        <v>286</v>
      </c>
      <c r="B13" s="12">
        <v>15000000</v>
      </c>
      <c r="C13" s="12">
        <v>4612703.51</v>
      </c>
      <c r="D13" s="34"/>
      <c r="E13" s="34"/>
      <c r="F13" s="45">
        <v>4.5999999999999996</v>
      </c>
      <c r="G13" s="10">
        <v>46567</v>
      </c>
      <c r="H13" s="10">
        <v>52807</v>
      </c>
      <c r="I13" s="12"/>
      <c r="J13" s="34"/>
      <c r="K13" s="61" t="s">
        <v>287</v>
      </c>
    </row>
    <row r="14" spans="1:15" ht="18.75" customHeight="1" x14ac:dyDescent="0.45">
      <c r="A14" s="58" t="s">
        <v>288</v>
      </c>
      <c r="B14" s="12">
        <v>12000000</v>
      </c>
      <c r="C14" s="12">
        <v>11080042.439999999</v>
      </c>
      <c r="D14" s="34"/>
      <c r="E14" s="34"/>
      <c r="F14" s="45">
        <v>4.5999999999999996</v>
      </c>
      <c r="G14" s="10">
        <v>46567</v>
      </c>
      <c r="H14" s="10">
        <v>52807</v>
      </c>
      <c r="I14" s="12"/>
      <c r="J14" s="34"/>
      <c r="K14" s="61" t="s">
        <v>287</v>
      </c>
    </row>
    <row r="16" spans="1:15" ht="24" customHeight="1" x14ac:dyDescent="0.3">
      <c r="A16" s="59" t="s">
        <v>289</v>
      </c>
      <c r="B16" s="43">
        <v>2025</v>
      </c>
      <c r="C16" s="43">
        <v>2026</v>
      </c>
      <c r="D16" s="43">
        <v>2027</v>
      </c>
    </row>
    <row r="17" spans="1:9" ht="17.399999999999999" x14ac:dyDescent="0.45">
      <c r="A17" s="44" t="s">
        <v>266</v>
      </c>
      <c r="B17" s="42">
        <v>605400</v>
      </c>
      <c r="C17" s="42">
        <v>605400</v>
      </c>
      <c r="D17" s="42">
        <v>605400</v>
      </c>
      <c r="I17" s="13">
        <v>800360.38</v>
      </c>
    </row>
    <row r="18" spans="1:9" ht="17.399999999999999" x14ac:dyDescent="0.45">
      <c r="A18" s="38" t="s">
        <v>268</v>
      </c>
      <c r="B18" s="12">
        <v>454320</v>
      </c>
      <c r="C18" s="12">
        <v>454320</v>
      </c>
      <c r="D18" s="12">
        <v>454320</v>
      </c>
      <c r="I18" s="13">
        <v>260508.36</v>
      </c>
    </row>
    <row r="19" spans="1:9" ht="17.399999999999999" x14ac:dyDescent="0.45">
      <c r="A19" s="38" t="s">
        <v>271</v>
      </c>
      <c r="B19" s="12">
        <v>282804</v>
      </c>
      <c r="C19" s="12">
        <v>282804</v>
      </c>
      <c r="D19" s="12">
        <v>259237</v>
      </c>
      <c r="I19" s="13">
        <v>1240516</v>
      </c>
    </row>
    <row r="20" spans="1:9" ht="17.399999999999999" x14ac:dyDescent="0.45">
      <c r="A20" s="38" t="s">
        <v>274</v>
      </c>
      <c r="B20" s="12">
        <v>549996</v>
      </c>
      <c r="C20" s="12"/>
      <c r="D20" s="12"/>
      <c r="I20" s="13">
        <f>SUM(I17:I19)</f>
        <v>2301384.7400000002</v>
      </c>
    </row>
    <row r="21" spans="1:9" ht="17.399999999999999" x14ac:dyDescent="0.45">
      <c r="A21" s="58" t="s">
        <v>277</v>
      </c>
      <c r="B21" s="12">
        <v>2347075</v>
      </c>
      <c r="C21" s="12">
        <v>2347075</v>
      </c>
      <c r="D21" s="12">
        <v>2347075</v>
      </c>
    </row>
    <row r="22" spans="1:9" ht="17.399999999999999" x14ac:dyDescent="0.45">
      <c r="A22" s="58" t="s">
        <v>280</v>
      </c>
      <c r="B22" s="12">
        <v>688488</v>
      </c>
      <c r="C22" s="12">
        <v>688488</v>
      </c>
      <c r="D22" s="12">
        <v>688488</v>
      </c>
    </row>
    <row r="23" spans="1:9" ht="17.399999999999999" x14ac:dyDescent="0.45">
      <c r="A23" s="58" t="s">
        <v>290</v>
      </c>
      <c r="B23" s="12">
        <v>3667200</v>
      </c>
      <c r="C23" s="12">
        <v>5500800</v>
      </c>
      <c r="D23" s="12">
        <v>5500800</v>
      </c>
      <c r="H23" s="6"/>
    </row>
    <row r="24" spans="1:9" ht="18.75" customHeight="1" x14ac:dyDescent="0.45">
      <c r="A24" s="58" t="s">
        <v>286</v>
      </c>
      <c r="B24" s="34"/>
      <c r="C24" s="34"/>
      <c r="D24" s="12">
        <v>681600</v>
      </c>
    </row>
    <row r="25" spans="1:9" ht="17.399999999999999" x14ac:dyDescent="0.45">
      <c r="A25" s="58" t="s">
        <v>288</v>
      </c>
      <c r="B25" s="12"/>
      <c r="C25" s="12"/>
      <c r="D25" s="12">
        <v>850800</v>
      </c>
    </row>
    <row r="26" spans="1:9" ht="20.100000000000001" customHeight="1" x14ac:dyDescent="0.25">
      <c r="B26" s="13">
        <f>SUM(B17:B25)</f>
        <v>8595283</v>
      </c>
      <c r="C26" s="13">
        <f t="shared" ref="C26" si="0">SUM(C17:C25)</f>
        <v>9878887</v>
      </c>
      <c r="D26" s="13">
        <f>SUM(D17:D25)</f>
        <v>11387720</v>
      </c>
    </row>
  </sheetData>
  <pageMargins left="0.7" right="0.7" top="0.78740157499999996" bottom="0.78740157499999996" header="0.3" footer="0.3"/>
  <pageSetup paperSize="9" scale="62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f73d20-a26e-4321-b5dc-75ca7bbfa1fe" xsi:nil="true"/>
    <lcf76f155ced4ddcb4097134ff3c332f xmlns="2b870d30-e543-4857-8181-1e43942886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2F02266BEDC44D995AD1A4DCD306BC" ma:contentTypeVersion="15" ma:contentTypeDescription="Vytvoří nový dokument" ma:contentTypeScope="" ma:versionID="e9755b82c1d4e240272790345415c029">
  <xsd:schema xmlns:xsd="http://www.w3.org/2001/XMLSchema" xmlns:xs="http://www.w3.org/2001/XMLSchema" xmlns:p="http://schemas.microsoft.com/office/2006/metadata/properties" xmlns:ns2="2b870d30-e543-4857-8181-1e439428867c" xmlns:ns3="ebf73d20-a26e-4321-b5dc-75ca7bbfa1fe" targetNamespace="http://schemas.microsoft.com/office/2006/metadata/properties" ma:root="true" ma:fieldsID="9fe8e780ffc410d603eefb0b9106d44c" ns2:_="" ns3:_="">
    <xsd:import namespace="2b870d30-e543-4857-8181-1e439428867c"/>
    <xsd:import namespace="ebf73d20-a26e-4321-b5dc-75ca7bbfa1f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70d30-e543-4857-8181-1e439428867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b654b4cd-2104-4107-9f38-d10f8718bf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73d20-a26e-4321-b5dc-75ca7bbfa1f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a11adf6-e173-4b7a-8b29-45bae0333ed4}" ma:internalName="TaxCatchAll" ma:showField="CatchAllData" ma:web="ebf73d20-a26e-4321-b5dc-75ca7bbfa1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B9C95C-0FBF-4A03-8C0C-4B81CB4E218D}">
  <ds:schemaRefs>
    <ds:schemaRef ds:uri="http://purl.org/dc/elements/1.1/"/>
    <ds:schemaRef ds:uri="http://www.w3.org/XML/1998/namespace"/>
    <ds:schemaRef ds:uri="http://schemas.microsoft.com/office/2006/documentManagement/types"/>
    <ds:schemaRef ds:uri="ebf73d20-a26e-4321-b5dc-75ca7bbfa1fe"/>
    <ds:schemaRef ds:uri="2b870d30-e543-4857-8181-1e439428867c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92AA5C7-56E9-4A5C-9D3B-9AA92768A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1D1CF3-1467-4ECD-84A9-50CA68F99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70d30-e543-4857-8181-1e439428867c"/>
    <ds:schemaRef ds:uri="ebf73d20-a26e-4321-b5dc-75ca7bbfa1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Shrnutí + financování 2025</vt:lpstr>
      <vt:lpstr>Příjmy 2025</vt:lpstr>
      <vt:lpstr>Výdaje 2025</vt:lpstr>
      <vt:lpstr>Úvěry + DPH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volfova</dc:creator>
  <cp:keywords/>
  <dc:description/>
  <cp:lastModifiedBy>Jitka Volfová</cp:lastModifiedBy>
  <cp:revision/>
  <cp:lastPrinted>2024-11-29T11:24:04Z</cp:lastPrinted>
  <dcterms:created xsi:type="dcterms:W3CDTF">2010-12-16T10:56:21Z</dcterms:created>
  <dcterms:modified xsi:type="dcterms:W3CDTF">2024-12-09T15:45:13Z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0x010100FE2F02266BEDC44D995AD1A4DCD306BC</vt:lpwstr>
  </property>
  <property fmtid="{D5CDD505-2E9C-101B-9397-08002B2CF9AE}" pid="3" name="MediaServiceImageTags">
    <vt:lpwstr/>
  </property>
</Properties>
</file>