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ceskakamenice-my.sharepoint.com/personal/j_volfova_ceska-kamenice_cz/Documents/Dokumenty/Úvěry/"/>
    </mc:Choice>
  </mc:AlternateContent>
  <xr:revisionPtr revIDLastSave="0" documentId="8_{315786B6-044C-40AC-8977-8DD1CAA7D912}" xr6:coauthVersionLast="47" xr6:coauthVersionMax="47" xr10:uidLastSave="{00000000-0000-0000-0000-000000000000}"/>
  <bookViews>
    <workbookView xWindow="-120" yWindow="-120" windowWidth="29040" windowHeight="15720" xr2:uid="{2959434D-1B45-8749-AD1E-379F38D10A76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" i="1" l="1"/>
  <c r="I4" i="1"/>
  <c r="K3" i="1"/>
  <c r="M5" i="1"/>
  <c r="M6" i="1"/>
  <c r="M7" i="1"/>
  <c r="L3" i="1"/>
  <c r="I3" i="1"/>
  <c r="G3" i="1"/>
  <c r="E8" i="1"/>
  <c r="G8" i="1" s="1"/>
  <c r="H8" i="1" s="1"/>
  <c r="I8" i="1" s="1"/>
  <c r="J8" i="1" s="1"/>
  <c r="K8" i="1" s="1"/>
  <c r="L4" i="1"/>
  <c r="L5" i="1"/>
  <c r="L6" i="1"/>
  <c r="L7" i="1"/>
  <c r="G4" i="1"/>
  <c r="D4" i="1"/>
  <c r="D3" i="1"/>
  <c r="M3" i="1" l="1"/>
  <c r="M4" i="1"/>
</calcChain>
</file>

<file path=xl/sharedStrings.xml><?xml version="1.0" encoding="utf-8"?>
<sst xmlns="http://schemas.openxmlformats.org/spreadsheetml/2006/main" count="29" uniqueCount="28">
  <si>
    <t>Poptávka úvěru</t>
  </si>
  <si>
    <t>akce</t>
  </si>
  <si>
    <t>Dokončení vodovodního řadu Líska</t>
  </si>
  <si>
    <t>z toho dotace</t>
  </si>
  <si>
    <t>pozn.</t>
  </si>
  <si>
    <t>Energetické úspory CDM</t>
  </si>
  <si>
    <t>nákup pozemků pro stavbu RD p. Volešák</t>
  </si>
  <si>
    <t>nákup pozemků Pivovarského parku p. Kotouč</t>
  </si>
  <si>
    <t>zasmluvněno</t>
  </si>
  <si>
    <t>nabídka</t>
  </si>
  <si>
    <t>Energetické úspory BD Lidická 204</t>
  </si>
  <si>
    <t>čerpání 2024</t>
  </si>
  <si>
    <t>přijatá dotace 2024</t>
  </si>
  <si>
    <t>celkové náklady do úvěru</t>
  </si>
  <si>
    <t>vysoutěženo, bez DPH</t>
  </si>
  <si>
    <t>projektová dokumentace, vč. DPH</t>
  </si>
  <si>
    <t>část. vysoutěženo, vč. DPH</t>
  </si>
  <si>
    <t>kontrola náklady celkem</t>
  </si>
  <si>
    <t>kontrola dotace celkem</t>
  </si>
  <si>
    <t>poznámky</t>
  </si>
  <si>
    <t>přijatá dotace 2025/IQ</t>
  </si>
  <si>
    <t>přijatá dotace 2026/IQ</t>
  </si>
  <si>
    <t xml:space="preserve"> </t>
  </si>
  <si>
    <t>celkem čerpání</t>
  </si>
  <si>
    <t>čerpání 2025/II-IVQ</t>
  </si>
  <si>
    <t>čerpání 2026/II-IIIQ</t>
  </si>
  <si>
    <t>přijatá dotace 2026/IVQ</t>
  </si>
  <si>
    <t>Je možné, že dotaci na dokončení vodovodního řadu Líska a energetické úspory CDM se podaří poprvé načerpat již v prvním roce realizace, tj. 2024. Není to však jisté (záleží na rychlosti poskytovatele dotace), v poptávce proto pracujeme s bezpečnější variantou, že příjem dotace bude začátkem následujícího roku (v prvním čtvrtletí 2025). Příjem dotace za stavební práce provedené v roce 2025 potom obdobně předpokládáme v prvním čtvrtletí 2026, příjem dotace za stavební práce provedené v roce 2026 potom do konce roku 2026 (půjde už o třetí, závěrečnou, žádost o platbu, která by měla být rychlejší).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</si>
</sst>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3" x14ac:knownFonts="1">
    <font>
      <sz val="12"/>
      <color theme="1"/>
      <name val="Aptos Narrow"/>
      <family val="2"/>
      <charset val="238"/>
      <scheme val="minor"/>
    </font>
    <font>
      <sz val="12"/>
      <color theme="1"/>
      <name val="Aptos Narrow"/>
      <family val="2"/>
      <charset val="238"/>
      <scheme val="minor"/>
    </font>
    <font>
      <b/>
      <sz val="12"/>
      <color theme="1"/>
      <name val="Aptos Narrow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/>
    <xf numFmtId="164" fontId="0" fillId="0" borderId="0" xfId="1" applyNumberFormat="1" applyFont="1"/>
    <xf numFmtId="164" fontId="0" fillId="0" borderId="0" xfId="0" applyNumberFormat="1"/>
    <xf numFmtId="0" fontId="0" fillId="0" borderId="0" xfId="0" applyAlignment="1">
      <alignment vertical="top" wrapText="1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7104A-F08C-0341-8F95-8B2C1B220564}">
  <dimension ref="A1:M20"/>
  <sheetViews>
    <sheetView tabSelected="1" workbookViewId="0">
      <selection activeCell="D13" sqref="D13"/>
    </sheetView>
  </sheetViews>
  <sheetFormatPr defaultColWidth="11" defaultRowHeight="15.75" x14ac:dyDescent="0.25"/>
  <cols>
    <col min="1" max="1" width="38.125" customWidth="1"/>
    <col min="2" max="2" width="23.625" customWidth="1"/>
    <col min="3" max="3" width="28.5" customWidth="1"/>
    <col min="4" max="6" width="16.875" customWidth="1"/>
    <col min="7" max="7" width="19.5" customWidth="1"/>
    <col min="8" max="8" width="17.5" customWidth="1"/>
    <col min="9" max="9" width="19.625" customWidth="1"/>
    <col min="10" max="10" width="16.875" customWidth="1"/>
    <col min="11" max="11" width="20.625" customWidth="1"/>
    <col min="12" max="13" width="20.875" customWidth="1"/>
  </cols>
  <sheetData>
    <row r="1" spans="1:13" x14ac:dyDescent="0.25">
      <c r="A1" s="1" t="s">
        <v>0</v>
      </c>
    </row>
    <row r="2" spans="1:13" x14ac:dyDescent="0.25">
      <c r="A2" s="1" t="s">
        <v>1</v>
      </c>
      <c r="B2" s="1" t="s">
        <v>13</v>
      </c>
      <c r="C2" s="1" t="s">
        <v>4</v>
      </c>
      <c r="D2" s="1" t="s">
        <v>3</v>
      </c>
      <c r="E2" s="1" t="s">
        <v>11</v>
      </c>
      <c r="F2" s="1" t="s">
        <v>12</v>
      </c>
      <c r="G2" s="1" t="s">
        <v>20</v>
      </c>
      <c r="H2" s="1" t="s">
        <v>24</v>
      </c>
      <c r="I2" s="1" t="s">
        <v>21</v>
      </c>
      <c r="J2" s="1" t="s">
        <v>25</v>
      </c>
      <c r="K2" s="1" t="s">
        <v>26</v>
      </c>
      <c r="L2" s="1" t="s">
        <v>17</v>
      </c>
      <c r="M2" s="1" t="s">
        <v>18</v>
      </c>
    </row>
    <row r="3" spans="1:13" x14ac:dyDescent="0.25">
      <c r="A3" t="s">
        <v>2</v>
      </c>
      <c r="B3" s="2">
        <v>20000000</v>
      </c>
      <c r="C3" t="s">
        <v>14</v>
      </c>
      <c r="D3" s="2">
        <f>B3*0.6</f>
        <v>12000000</v>
      </c>
      <c r="E3" s="2">
        <v>10000000</v>
      </c>
      <c r="F3" s="2">
        <v>0</v>
      </c>
      <c r="G3" s="2">
        <f>E3*0.6</f>
        <v>6000000</v>
      </c>
      <c r="H3" s="2">
        <v>5000000</v>
      </c>
      <c r="I3" s="3">
        <f>H3*0.6</f>
        <v>3000000</v>
      </c>
      <c r="J3" s="2">
        <v>5000000</v>
      </c>
      <c r="K3" s="2">
        <f>J3*0.6</f>
        <v>3000000</v>
      </c>
      <c r="L3" t="str">
        <f>IF(B3=E3+H3+J3,"ok","ne")</f>
        <v>ok</v>
      </c>
      <c r="M3" t="str">
        <f>IF(D3=F3+G3+I3+K3,"ok","ne")</f>
        <v>ok</v>
      </c>
    </row>
    <row r="4" spans="1:13" x14ac:dyDescent="0.25">
      <c r="A4" t="s">
        <v>5</v>
      </c>
      <c r="B4" s="2">
        <v>20000000</v>
      </c>
      <c r="C4" t="s">
        <v>16</v>
      </c>
      <c r="D4" s="2">
        <f>B4*0.5</f>
        <v>10000000</v>
      </c>
      <c r="E4" s="2">
        <v>12000000</v>
      </c>
      <c r="F4" s="2">
        <v>0</v>
      </c>
      <c r="G4" s="2">
        <f>E4*0.5</f>
        <v>6000000</v>
      </c>
      <c r="H4" s="2">
        <v>6000000</v>
      </c>
      <c r="I4" s="3">
        <f>H4*0.5</f>
        <v>3000000</v>
      </c>
      <c r="J4" s="2">
        <v>2000000</v>
      </c>
      <c r="K4" s="2">
        <f>J4*0.5</f>
        <v>1000000</v>
      </c>
      <c r="L4" t="str">
        <f>IF(B4=E4+H4+J4,"ok","ne")</f>
        <v>ok</v>
      </c>
      <c r="M4" t="str">
        <f t="shared" ref="M4:M7" si="0">IF(D4=F4+G4+I4+K4,"ok","ne")</f>
        <v>ok</v>
      </c>
    </row>
    <row r="5" spans="1:13" x14ac:dyDescent="0.25">
      <c r="A5" t="s">
        <v>6</v>
      </c>
      <c r="B5" s="2">
        <v>3670000</v>
      </c>
      <c r="C5" t="s">
        <v>8</v>
      </c>
      <c r="D5" s="2">
        <v>0</v>
      </c>
      <c r="E5" s="2">
        <v>3670000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t="str">
        <f>IF(B5=E5+H5+J5,"ok","ne")</f>
        <v>ok</v>
      </c>
      <c r="M5" t="str">
        <f t="shared" si="0"/>
        <v>ok</v>
      </c>
    </row>
    <row r="6" spans="1:13" x14ac:dyDescent="0.25">
      <c r="A6" t="s">
        <v>7</v>
      </c>
      <c r="B6" s="2">
        <v>3500000</v>
      </c>
      <c r="C6" t="s">
        <v>9</v>
      </c>
      <c r="D6" s="2">
        <v>0</v>
      </c>
      <c r="E6" s="2">
        <v>3500000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t="str">
        <f>IF(B6=E6+H6+J6,"ok","ne")</f>
        <v>ok</v>
      </c>
      <c r="M6" t="str">
        <f t="shared" si="0"/>
        <v>ok</v>
      </c>
    </row>
    <row r="7" spans="1:13" x14ac:dyDescent="0.25">
      <c r="A7" t="s">
        <v>10</v>
      </c>
      <c r="B7" s="2">
        <v>5000000</v>
      </c>
      <c r="C7" t="s">
        <v>15</v>
      </c>
      <c r="D7" s="2">
        <v>2500000</v>
      </c>
      <c r="E7" s="2">
        <v>2500000</v>
      </c>
      <c r="F7" s="2">
        <v>0</v>
      </c>
      <c r="G7" s="2">
        <v>1250000</v>
      </c>
      <c r="H7" s="2">
        <v>2500000</v>
      </c>
      <c r="I7" s="2">
        <v>1250000</v>
      </c>
      <c r="J7" s="2">
        <v>0</v>
      </c>
      <c r="K7" s="2">
        <v>0</v>
      </c>
      <c r="L7" t="str">
        <f>IF(B7=E7+H7+J7,"ok","ne")</f>
        <v>ok</v>
      </c>
      <c r="M7" t="str">
        <f t="shared" si="0"/>
        <v>ok</v>
      </c>
    </row>
    <row r="8" spans="1:13" x14ac:dyDescent="0.25">
      <c r="A8" s="1" t="s">
        <v>23</v>
      </c>
      <c r="E8" s="3">
        <f>SUM(E3:E7)</f>
        <v>31670000</v>
      </c>
      <c r="G8" s="3">
        <f>E8-SUM(G3:G7)</f>
        <v>18420000</v>
      </c>
      <c r="H8" s="3">
        <f>G8+SUM(H3:H7)</f>
        <v>31920000</v>
      </c>
      <c r="I8" s="3">
        <f>H8-SUM(I3:I7)</f>
        <v>24670000</v>
      </c>
      <c r="J8" s="3">
        <f>I8+SUM(J3:J7)</f>
        <v>31670000</v>
      </c>
      <c r="K8" s="3">
        <f>J8-SUM(K3:K7)</f>
        <v>27670000</v>
      </c>
    </row>
    <row r="9" spans="1:13" ht="15.95" customHeight="1" x14ac:dyDescent="0.25"/>
    <row r="10" spans="1:13" ht="15.95" customHeight="1" x14ac:dyDescent="0.25">
      <c r="A10" s="1" t="s">
        <v>19</v>
      </c>
    </row>
    <row r="11" spans="1:13" ht="132.94999999999999" customHeight="1" x14ac:dyDescent="0.25">
      <c r="A11" s="4" t="s">
        <v>27</v>
      </c>
      <c r="B11" s="4"/>
    </row>
    <row r="16" spans="1:13" x14ac:dyDescent="0.25">
      <c r="A16" t="s">
        <v>22</v>
      </c>
    </row>
    <row r="20" spans="1:1" x14ac:dyDescent="0.25">
      <c r="A20" t="s">
        <v>22</v>
      </c>
    </row>
  </sheetData>
  <mergeCells count="1">
    <mergeCell ref="A11:B1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Papajanovský</dc:creator>
  <cp:lastModifiedBy>Jitka Volfová</cp:lastModifiedBy>
  <dcterms:created xsi:type="dcterms:W3CDTF">2024-06-18T06:14:14Z</dcterms:created>
  <dcterms:modified xsi:type="dcterms:W3CDTF">2024-06-18T10:32:43Z</dcterms:modified>
</cp:coreProperties>
</file>