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https://ceskakamenice-my.sharepoint.com/personal/j_volfova_ceska-kamenice_cz/Documents/Dokumenty/ROZPOČET/Rozpočet 2024/"/>
    </mc:Choice>
  </mc:AlternateContent>
  <xr:revisionPtr revIDLastSave="4" documentId="8_{A0F8AC4A-5091-4740-BF36-EBA43C239823}" xr6:coauthVersionLast="47" xr6:coauthVersionMax="47" xr10:uidLastSave="{12716404-E404-4EF2-B885-B623DC46F0DE}"/>
  <bookViews>
    <workbookView xWindow="-108" yWindow="-108" windowWidth="23256" windowHeight="12456" tabRatio="446" xr2:uid="{00000000-000D-0000-FFFF-FFFF00000000}"/>
  </bookViews>
  <sheets>
    <sheet name="Shrnutí + financování 2024" sheetId="5" r:id="rId1"/>
    <sheet name="Příjmy 2024" sheetId="4" r:id="rId2"/>
    <sheet name="Výdaje 2024" sheetId="1" r:id="rId3"/>
    <sheet name="Úvěry + DPH" sheetId="7" r:id="rId4"/>
    <sheet name="List1" sheetId="8" r:id="rId5"/>
    <sheet name="List2" sheetId="9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2" i="4" l="1"/>
  <c r="H94" i="4"/>
  <c r="H86" i="4"/>
  <c r="I66" i="4" l="1"/>
  <c r="H161" i="1"/>
  <c r="I67" i="1"/>
  <c r="I68" i="1"/>
  <c r="I70" i="1"/>
  <c r="I71" i="1"/>
  <c r="I73" i="1"/>
  <c r="I74" i="1"/>
  <c r="I75" i="1"/>
  <c r="I79" i="1"/>
  <c r="I80" i="1"/>
  <c r="I81" i="1"/>
  <c r="I82" i="1"/>
  <c r="I83" i="1"/>
  <c r="I84" i="1"/>
  <c r="I85" i="1"/>
  <c r="I81" i="4" l="1"/>
  <c r="I70" i="4"/>
  <c r="I71" i="4"/>
  <c r="I72" i="4"/>
  <c r="I73" i="4"/>
  <c r="I74" i="4"/>
  <c r="I75" i="4"/>
  <c r="I76" i="4"/>
  <c r="I77" i="4"/>
  <c r="I79" i="4"/>
  <c r="I80" i="4"/>
  <c r="I65" i="4"/>
  <c r="I64" i="4"/>
  <c r="I24" i="4"/>
  <c r="I25" i="4"/>
  <c r="I26" i="4"/>
  <c r="I27" i="4"/>
  <c r="I28" i="4"/>
  <c r="I29" i="4"/>
  <c r="I30" i="4"/>
  <c r="I31" i="4"/>
  <c r="I32" i="4"/>
  <c r="I33" i="4"/>
  <c r="I34" i="4"/>
  <c r="I35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4" i="4"/>
  <c r="I55" i="4"/>
  <c r="I56" i="4"/>
  <c r="I57" i="4"/>
  <c r="I59" i="4"/>
  <c r="I23" i="4"/>
  <c r="I7" i="4"/>
  <c r="I8" i="4"/>
  <c r="I9" i="4"/>
  <c r="I10" i="4"/>
  <c r="I11" i="4"/>
  <c r="I12" i="4"/>
  <c r="I13" i="4"/>
  <c r="I14" i="4"/>
  <c r="I15" i="4"/>
  <c r="I16" i="4"/>
  <c r="I17" i="4"/>
  <c r="I18" i="4"/>
  <c r="I6" i="4"/>
  <c r="H206" i="1"/>
  <c r="C14" i="7"/>
  <c r="E21" i="5" l="1"/>
  <c r="I199" i="1"/>
  <c r="I198" i="1"/>
  <c r="I196" i="1"/>
  <c r="I195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0" i="1"/>
  <c r="I179" i="1"/>
  <c r="I178" i="1"/>
  <c r="I177" i="1"/>
  <c r="I176" i="1"/>
  <c r="I175" i="1"/>
  <c r="I171" i="1"/>
  <c r="I170" i="1"/>
  <c r="I169" i="1"/>
  <c r="I168" i="1"/>
  <c r="I167" i="1"/>
  <c r="I166" i="1"/>
  <c r="I165" i="1"/>
  <c r="I164" i="1"/>
  <c r="I160" i="1"/>
  <c r="I159" i="1"/>
  <c r="I158" i="1"/>
  <c r="I157" i="1"/>
  <c r="I156" i="1"/>
  <c r="I155" i="1"/>
  <c r="I149" i="1"/>
  <c r="I148" i="1"/>
  <c r="I146" i="1"/>
  <c r="I145" i="1"/>
  <c r="I144" i="1"/>
  <c r="I142" i="1"/>
  <c r="I141" i="1"/>
  <c r="I140" i="1"/>
  <c r="I139" i="1"/>
  <c r="I138" i="1"/>
  <c r="I137" i="1"/>
  <c r="I136" i="1"/>
  <c r="I135" i="1"/>
  <c r="I132" i="1"/>
  <c r="I131" i="1"/>
  <c r="I130" i="1"/>
  <c r="I129" i="1"/>
  <c r="I128" i="1"/>
  <c r="I127" i="1"/>
  <c r="I126" i="1"/>
  <c r="I124" i="1"/>
  <c r="I123" i="1"/>
  <c r="I122" i="1"/>
  <c r="I121" i="1"/>
  <c r="I119" i="1"/>
  <c r="I118" i="1"/>
  <c r="I117" i="1"/>
  <c r="I116" i="1"/>
  <c r="I115" i="1"/>
  <c r="I114" i="1"/>
  <c r="I113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8" i="1"/>
  <c r="I97" i="1"/>
  <c r="I96" i="1"/>
  <c r="I95" i="1"/>
  <c r="I94" i="1"/>
  <c r="I93" i="1"/>
  <c r="I92" i="1"/>
  <c r="I89" i="1"/>
  <c r="I88" i="1"/>
  <c r="I87" i="1"/>
  <c r="I86" i="1"/>
  <c r="I66" i="1"/>
  <c r="I65" i="1"/>
  <c r="I63" i="1"/>
  <c r="I62" i="1"/>
  <c r="I61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2" i="1"/>
  <c r="I21" i="1"/>
  <c r="I20" i="1"/>
  <c r="I19" i="1"/>
  <c r="I18" i="1"/>
  <c r="I17" i="1"/>
  <c r="I16" i="1"/>
  <c r="I15" i="1"/>
  <c r="I14" i="1"/>
  <c r="I13" i="1"/>
  <c r="I12" i="1"/>
  <c r="I11" i="1"/>
  <c r="I7" i="1"/>
  <c r="I6" i="1"/>
  <c r="H19" i="4"/>
  <c r="H61" i="4"/>
  <c r="H67" i="4"/>
  <c r="H172" i="1"/>
  <c r="H150" i="1"/>
  <c r="H42" i="1"/>
  <c r="H8" i="1"/>
  <c r="H88" i="4" l="1"/>
  <c r="G67" i="4"/>
  <c r="F67" i="4"/>
  <c r="I67" i="4" s="1"/>
  <c r="G8" i="9"/>
  <c r="F8" i="9"/>
  <c r="E8" i="9"/>
  <c r="C8" i="9"/>
  <c r="B8" i="9"/>
  <c r="D7" i="9"/>
  <c r="D8" i="9"/>
  <c r="I7" i="9"/>
  <c r="I8" i="9"/>
  <c r="H7" i="9"/>
  <c r="I6" i="9"/>
  <c r="I5" i="9"/>
  <c r="I4" i="9"/>
  <c r="I3" i="9"/>
  <c r="H6" i="9"/>
  <c r="H5" i="9"/>
  <c r="H4" i="9"/>
  <c r="H3" i="9"/>
  <c r="I2" i="9"/>
  <c r="H2" i="9"/>
  <c r="D6" i="9"/>
  <c r="D5" i="9"/>
  <c r="D4" i="9"/>
  <c r="D3" i="9"/>
  <c r="D2" i="9"/>
  <c r="G86" i="4"/>
  <c r="F86" i="4"/>
  <c r="I86" i="4" s="1"/>
  <c r="F36" i="4"/>
  <c r="I36" i="4" s="1"/>
  <c r="E36" i="4"/>
  <c r="F64" i="1"/>
  <c r="I64" i="1" s="1"/>
  <c r="E64" i="1"/>
  <c r="E150" i="1" s="1"/>
  <c r="F8" i="1"/>
  <c r="I8" i="1" s="1"/>
  <c r="E8" i="1"/>
  <c r="E42" i="1"/>
  <c r="E161" i="1"/>
  <c r="E172" i="1"/>
  <c r="E200" i="1"/>
  <c r="E206" i="1"/>
  <c r="E5" i="5" l="1"/>
  <c r="H8" i="9"/>
  <c r="E202" i="1"/>
  <c r="E209" i="1" l="1"/>
  <c r="B6" i="5"/>
  <c r="G172" i="1"/>
  <c r="I205" i="1"/>
  <c r="G206" i="1" l="1"/>
  <c r="G92" i="4"/>
  <c r="F92" i="4"/>
  <c r="C21" i="5" l="1"/>
  <c r="G200" i="1"/>
  <c r="G61" i="4"/>
  <c r="G19" i="4"/>
  <c r="B21" i="5" l="1"/>
  <c r="G161" i="1"/>
  <c r="G150" i="1"/>
  <c r="G42" i="1"/>
  <c r="G8" i="1"/>
  <c r="F61" i="4"/>
  <c r="I61" i="4" s="1"/>
  <c r="G202" i="1" l="1"/>
  <c r="D6" i="5" s="1"/>
  <c r="G209" i="1" l="1"/>
  <c r="D21" i="5" l="1"/>
  <c r="E86" i="4" l="1"/>
  <c r="E61" i="4" l="1"/>
  <c r="F19" i="4"/>
  <c r="I19" i="4" s="1"/>
  <c r="E19" i="4"/>
  <c r="F206" i="1" l="1"/>
  <c r="I206" i="1" s="1"/>
  <c r="F42" i="1" l="1"/>
  <c r="I42" i="1" s="1"/>
  <c r="F150" i="1"/>
  <c r="I150" i="1" s="1"/>
  <c r="F161" i="1"/>
  <c r="I161" i="1" s="1"/>
  <c r="F200" i="1" l="1"/>
  <c r="F172" i="1"/>
  <c r="I172" i="1" s="1"/>
  <c r="F202" i="1" l="1"/>
  <c r="F209" i="1" s="1"/>
  <c r="C6" i="5" l="1"/>
  <c r="F88" i="4" l="1"/>
  <c r="I88" i="4" s="1"/>
  <c r="G88" i="4" l="1"/>
  <c r="D5" i="5" l="1"/>
  <c r="D7" i="5" s="1"/>
  <c r="G94" i="4"/>
  <c r="E67" i="4" l="1"/>
  <c r="E92" i="4"/>
  <c r="E88" i="4" l="1"/>
  <c r="C5" i="5"/>
  <c r="E94" i="4" l="1"/>
  <c r="B5" i="5"/>
  <c r="F94" i="4"/>
  <c r="I94" i="4" s="1"/>
  <c r="C7" i="5" l="1"/>
  <c r="B7" i="5" l="1"/>
  <c r="I197" i="1" l="1"/>
  <c r="H200" i="1"/>
  <c r="I200" i="1" s="1"/>
  <c r="H202" i="1" l="1"/>
  <c r="E6" i="5" l="1"/>
  <c r="E7" i="5" s="1"/>
  <c r="E23" i="5" s="1"/>
  <c r="H209" i="1"/>
  <c r="I209" i="1" s="1"/>
  <c r="I20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tc={3FADB900-3E80-4311-B0BB-89318AF1D4F2}</author>
  </authors>
  <commentList>
    <comment ref="F10" authorId="0" shapeId="0" xr:uid="{3FADB900-3E80-4311-B0BB-89318AF1D4F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Upřesní J. Volfová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tc={BD0F44B2-5B3E-4D8B-A7C0-3A807229DB48}</author>
  </authors>
  <commentList>
    <comment ref="K73" authorId="0" shapeId="0" xr:uid="{BD0F44B2-5B3E-4D8B-A7C0-3A807229DB4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Upřesní J. Volfová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tc={4A5AB99D-C8B6-4904-9FCF-C86CB7D46D32}</author>
  </authors>
  <commentList>
    <comment ref="J176" authorId="0" shapeId="0" xr:uid="{4A5AB99D-C8B6-4904-9FCF-C86CB7D46D3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Poníženo o 100 tis. Kč na předpokládané úspoře plynu
Odpověď:
    Elektronická ÚD + skener v tom zahrnuty jsou?</t>
      </text>
    </comment>
  </commentList>
</comments>
</file>

<file path=xl/sharedStrings.xml><?xml version="1.0" encoding="utf-8"?>
<sst xmlns="http://schemas.openxmlformats.org/spreadsheetml/2006/main" count="380" uniqueCount="345">
  <si>
    <t>SHRNUTÍ 2024</t>
  </si>
  <si>
    <t>RS</t>
  </si>
  <si>
    <t>RU</t>
  </si>
  <si>
    <t>čerpání</t>
  </si>
  <si>
    <t>návrh</t>
  </si>
  <si>
    <t>celkové příjmy</t>
  </si>
  <si>
    <t>celkové výdaje</t>
  </si>
  <si>
    <t>rozdíl</t>
  </si>
  <si>
    <t>financování</t>
  </si>
  <si>
    <t xml:space="preserve">HV – ZBÚ </t>
  </si>
  <si>
    <t>HV – SF</t>
  </si>
  <si>
    <t>Doplatek úvěru na elektromobily</t>
  </si>
  <si>
    <t xml:space="preserve">Čerpání úvěru ČSOB – přesun tepelného zdroje DK </t>
  </si>
  <si>
    <t>Pravidelná splátka úvěru UniCredit – IROP</t>
  </si>
  <si>
    <t>Pravidelná splátka úvěru ČSOB – bytové domy Lidická</t>
  </si>
  <si>
    <t>Pravidelná splátka úvěru ČS – komunitní centrum</t>
  </si>
  <si>
    <t>Pravidelná splátka úvěru ČS - plošina</t>
  </si>
  <si>
    <t>Pravidelná splátka úvěru UniCredit – Skalka</t>
  </si>
  <si>
    <t>Pravidelná splátka úvěru ČSOB – přesun tepelného zdroje DK</t>
  </si>
  <si>
    <t>Operace z pen.účtů organizace nemající charakter příjmů a výdajů</t>
  </si>
  <si>
    <t>,</t>
  </si>
  <si>
    <t>celkem</t>
  </si>
  <si>
    <t>PŘÍJMY 2024</t>
  </si>
  <si>
    <t>účet</t>
  </si>
  <si>
    <t>org</t>
  </si>
  <si>
    <t>§</t>
  </si>
  <si>
    <t>pol</t>
  </si>
  <si>
    <t xml:space="preserve">NÁVRH </t>
  </si>
  <si>
    <t>Poměr</t>
  </si>
  <si>
    <t>poznámka</t>
  </si>
  <si>
    <t>2024//RU 2023</t>
  </si>
  <si>
    <t>1 – DAŇOVÉ PŘÍJMY</t>
  </si>
  <si>
    <t>SD</t>
  </si>
  <si>
    <t>Daň z příjmů FO placená plátci</t>
  </si>
  <si>
    <t>Daň z příjmů FO placená poplatníky</t>
  </si>
  <si>
    <t>Daň z příjmů FO vybíraná srážkou</t>
  </si>
  <si>
    <t>Daň z příjmu právnických osob</t>
  </si>
  <si>
    <t>Daň z příjmu právnických osob za obce</t>
  </si>
  <si>
    <t>DPH</t>
  </si>
  <si>
    <t>Poplatek ze psů</t>
  </si>
  <si>
    <t>Popl. za provoz systému – komunální odpad</t>
  </si>
  <si>
    <t>Poplatek z pobytu</t>
  </si>
  <si>
    <t xml:space="preserve">Popl. za užívání veř. prostranství </t>
  </si>
  <si>
    <t>Správní poplatky</t>
  </si>
  <si>
    <t>Daň z hazardních her</t>
  </si>
  <si>
    <t>Daň z nemovitých věcí</t>
  </si>
  <si>
    <t>2 – NEDAŇOVÉ PŘÍJMY</t>
  </si>
  <si>
    <t>Plakátování, reklama</t>
  </si>
  <si>
    <t>Univerzita třetího věku</t>
  </si>
  <si>
    <t xml:space="preserve">Českokamenické noviny     </t>
  </si>
  <si>
    <t>KaCR – poskytování služeb vč. vstupného (mimo festival)(270+120+120+30)</t>
  </si>
  <si>
    <t>KaCR - Festival Winteredition 2023</t>
  </si>
  <si>
    <t>Vstupné kostel, kaple</t>
  </si>
  <si>
    <t>Knihovna</t>
  </si>
  <si>
    <t>Koupaliště</t>
  </si>
  <si>
    <t>Zálohy za fotbalového hřiště</t>
  </si>
  <si>
    <t>Bytové hospodářství – zálohy a služby</t>
  </si>
  <si>
    <t>Nebyty – zálohy a služby</t>
  </si>
  <si>
    <t>Hroby</t>
  </si>
  <si>
    <t>Příjmy za parkování</t>
  </si>
  <si>
    <t>TZ – sběrný dvůr</t>
  </si>
  <si>
    <t>KaCR – prodej zboží</t>
  </si>
  <si>
    <t>Věcná břemena</t>
  </si>
  <si>
    <t>Pronájem – pozemky</t>
  </si>
  <si>
    <t>Evangelický kostel</t>
  </si>
  <si>
    <t>Pronájem – sportovní hala</t>
  </si>
  <si>
    <t>Pronájem – fotbalové hřiště</t>
  </si>
  <si>
    <t>Pronájem – hřiště za školou</t>
  </si>
  <si>
    <t>Pronájem – byty</t>
  </si>
  <si>
    <t>Pronájem – nebyty</t>
  </si>
  <si>
    <t>Pronájem – DSPSP</t>
  </si>
  <si>
    <t>Úroky BÚ</t>
  </si>
  <si>
    <t>Pokuty – SÚ</t>
  </si>
  <si>
    <t>Bytové hospodářství – poplatky z prodlení</t>
  </si>
  <si>
    <t xml:space="preserve">Pokuty – policie </t>
  </si>
  <si>
    <t>Pokuty – přestupky</t>
  </si>
  <si>
    <t>Dary na festival 2023</t>
  </si>
  <si>
    <t>Dar WIS Energo</t>
  </si>
  <si>
    <t>SÚ - náklady řízení</t>
  </si>
  <si>
    <t>Zájezd společenská komise (příjem)</t>
  </si>
  <si>
    <t>Správa hřbitova (10), příspěvky na pohřebné (80)</t>
  </si>
  <si>
    <t>Platby za separovaný odpad</t>
  </si>
  <si>
    <t>Náklady řízení</t>
  </si>
  <si>
    <t>Náhrada za nevrácené kelímky (musí být naproti koupi nových …)</t>
  </si>
  <si>
    <t>Splátky půjčky kotlíkové dotace</t>
  </si>
  <si>
    <t>Splátka půjčky Správa lesů</t>
  </si>
  <si>
    <t>3 – KAPITÁLOVÉ PŘÍJMY</t>
  </si>
  <si>
    <t>Prodej – pozemky</t>
  </si>
  <si>
    <t>Kanalizace Lipová (prodej SVS)</t>
  </si>
  <si>
    <t>Příspěvek SVS –⁠ Rekonstrukce Kunratická stezka</t>
  </si>
  <si>
    <t>4 – DOTACE</t>
  </si>
  <si>
    <t>Dotace na výkon státní správy (odhad)</t>
  </si>
  <si>
    <t>Dotace Pakt pro Českou Kamenici ze SFŽP</t>
  </si>
  <si>
    <t>Dotace na výkon soc. práce z MPSV</t>
  </si>
  <si>
    <t>Dotace OPZ+ Terénní programy</t>
  </si>
  <si>
    <t>Dotace OPZ+ AP</t>
  </si>
  <si>
    <t>Dotace OPŽP na park neinvestiční</t>
  </si>
  <si>
    <t>Příspěvky od obcí – přestupky, MěP</t>
  </si>
  <si>
    <t>Příspěvky od obcí – SDH</t>
  </si>
  <si>
    <t>Dotace  SFDI na cyklostezku</t>
  </si>
  <si>
    <t>Dotace SFDI na chodník Děčínská</t>
  </si>
  <si>
    <t>Příspěvky K. Šenova na výstavbu cyklostezky do K. Šenova</t>
  </si>
  <si>
    <t>Dotace LK na PD na cyklostezku do K. Šenova</t>
  </si>
  <si>
    <t>Dotace IROP na rekonstrukci NZDM</t>
  </si>
  <si>
    <t>Dotace IROP na chodník Žižkova</t>
  </si>
  <si>
    <t>Dotace MMR na RCRnČK III</t>
  </si>
  <si>
    <t>Příjmy po konsolidaci</t>
  </si>
  <si>
    <t>KONSOLIDACE – částečná</t>
  </si>
  <si>
    <t>Převod z rozpočtu do SF (příděl)</t>
  </si>
  <si>
    <t>Příjmy celkem:</t>
  </si>
  <si>
    <t>VÝDAJE 2024</t>
  </si>
  <si>
    <t>ÚZ</t>
  </si>
  <si>
    <t>Návrh</t>
  </si>
  <si>
    <t xml:space="preserve">Poměr </t>
  </si>
  <si>
    <t xml:space="preserve">Čerpání </t>
  </si>
  <si>
    <t>2024/RU2023</t>
  </si>
  <si>
    <t>1 – ZEMĚDĚLSTVÍ</t>
  </si>
  <si>
    <t>Zvláštní veterinární péče</t>
  </si>
  <si>
    <t>Členský poplatek SVOL</t>
  </si>
  <si>
    <t>2 – PRŮMYSL A OST. HOSPODÁŘSTVÍ</t>
  </si>
  <si>
    <t>Propagace města</t>
  </si>
  <si>
    <t>Stavební úřad – posudky, prováděcí dokumentace</t>
  </si>
  <si>
    <t>PD rekonstrukce Dvořákova</t>
  </si>
  <si>
    <t>*</t>
  </si>
  <si>
    <t>Komunikace – dopravní značení</t>
  </si>
  <si>
    <t>Osadní výbor Kerhartice vč. převodu z loňska</t>
  </si>
  <si>
    <t>Rekonstrukce Nerudova II. etapa</t>
  </si>
  <si>
    <t>PD rekonstrukce ul. Palackého</t>
  </si>
  <si>
    <t>Křižovatka Štítného x Nádražní (SO 02)</t>
  </si>
  <si>
    <t>Křižovatka Jateční x Pražská (SO 03)</t>
  </si>
  <si>
    <t>Křižovatka u uhelných skladů (SO 01)</t>
  </si>
  <si>
    <t>Komunikace k RD Uhelná</t>
  </si>
  <si>
    <t>PD vybudování zálivů a míst pro přecházení a chodníků</t>
  </si>
  <si>
    <t>Předláždění U koček</t>
  </si>
  <si>
    <t>Spoluúčast ŘSD – úprava zatáčky Pivovarská</t>
  </si>
  <si>
    <t>Nájmy různé</t>
  </si>
  <si>
    <t>Lávka U koček</t>
  </si>
  <si>
    <t>Výstavba chodník Děčínská II .etepa</t>
  </si>
  <si>
    <t>Rekonstrukce a výstavba chodníku ul. Žižkova</t>
  </si>
  <si>
    <t>Výstavba chodníku v Lipové a dále na Huníkov</t>
  </si>
  <si>
    <t>Výstavba cyklostezky do Kamenického Šenova</t>
  </si>
  <si>
    <t>Vybudování chodníku Lipová u Jak. nám. (SO 04)</t>
  </si>
  <si>
    <t>Chodník Mlýnská/Pivovarská</t>
  </si>
  <si>
    <t>IČ cesta na Zámecký vrch</t>
  </si>
  <si>
    <t>Výstavba odstavné plochy Děčínská ul.</t>
  </si>
  <si>
    <t>Zastávky autobusů (5 ks přístřešků, 8 ks odp. košů)</t>
  </si>
  <si>
    <t>PD vybudování vodovodu v Pekelském dole</t>
  </si>
  <si>
    <t>PD vybudování vodovodu na Lísce</t>
  </si>
  <si>
    <t>Kanalizace na území města - náklady na převody SVS</t>
  </si>
  <si>
    <t>PD soustava domácích čističek</t>
  </si>
  <si>
    <t>Výstavba kanalizace kemp</t>
  </si>
  <si>
    <t>PD revitalizace Huníkovského rybníka</t>
  </si>
  <si>
    <t>3 – SLUŽBY PRO OBYVATELSTVO</t>
  </si>
  <si>
    <t>Provozní příspěvek MŠ Palackého</t>
  </si>
  <si>
    <t>PD na revitalizaci zahrady MŠ Palackého</t>
  </si>
  <si>
    <t>PD na dětskou skupinu Palackého</t>
  </si>
  <si>
    <t>PD na 4. oddělení + rekonstrukci interiéru MŠ Palackého</t>
  </si>
  <si>
    <t>Provozní příspěvek MŠ Komenského</t>
  </si>
  <si>
    <t>PD na rekonstrukci interiéru MŠ Komenského</t>
  </si>
  <si>
    <t>Provozní příspěvek ZŠ TGM a gymnázium</t>
  </si>
  <si>
    <t>Projekt učebna J. A. Komenského</t>
  </si>
  <si>
    <t>Úroky úvěr IROP</t>
  </si>
  <si>
    <t xml:space="preserve">Provozní příspěvek ZUŠ </t>
  </si>
  <si>
    <t>Investiční příspěvek ZUŠ – stěhování knihovny</t>
  </si>
  <si>
    <t>Provozní příspěvek – ZŠ TGM a gymnázium na kino</t>
  </si>
  <si>
    <t>Evangelický kostel (drobné opravy a rekonstrukce)</t>
  </si>
  <si>
    <t>Obnova orloje v Nerudově ulici</t>
  </si>
  <si>
    <t>x</t>
  </si>
  <si>
    <t>Vlastní podíl na I. etapě opravy Preidlovy hrobky</t>
  </si>
  <si>
    <t>MPZ – spoluúčast města</t>
  </si>
  <si>
    <t xml:space="preserve">Místní rozhlas </t>
  </si>
  <si>
    <t>Českokamenické noviny</t>
  </si>
  <si>
    <t>KaCR (kultura + TIC + knihovna)</t>
  </si>
  <si>
    <t>Rekonstrukce knihovny (vč. bezbariérového vstupu a baru)</t>
  </si>
  <si>
    <t>Hudební klub kino</t>
  </si>
  <si>
    <t>KaCR kulturní akce</t>
  </si>
  <si>
    <t>Projekt Rozvoj infrastruktury cest. ruchu III. - neinvestice</t>
  </si>
  <si>
    <t>Projekt Rozvoj infrastruktury cest. ruchu III. - investice</t>
  </si>
  <si>
    <t>Smlouva o spolupráci s církví - dar</t>
  </si>
  <si>
    <t>Smlouva o spolupráci s církví - plnění u města</t>
  </si>
  <si>
    <t>Smlouva o spolupráci s církví (převod z roku 2023 - nevyčerpnaná část)</t>
  </si>
  <si>
    <t>Festival Winteredition 2023</t>
  </si>
  <si>
    <t>KAMEN!CE fest</t>
  </si>
  <si>
    <t>Mariánská pouť</t>
  </si>
  <si>
    <t>Velikonoční jarmark 2024</t>
  </si>
  <si>
    <t>Dýňobraní 2024</t>
  </si>
  <si>
    <t>Městský ples 2024</t>
  </si>
  <si>
    <t>Dvořákovy slavnosti</t>
  </si>
  <si>
    <t>Společenská komise</t>
  </si>
  <si>
    <t>Podpora činnosti klubů seniorů</t>
  </si>
  <si>
    <t>Kulturní a společenské granty</t>
  </si>
  <si>
    <t>Přímá dotace – Fest Broukovec</t>
  </si>
  <si>
    <t>Hřiště za školou</t>
  </si>
  <si>
    <t>Sportovní hala</t>
  </si>
  <si>
    <t>Dětské hřiště na dřeváku (pumptrack)</t>
  </si>
  <si>
    <t>Rekonstrukce koupaliště I. etapa – spoluúčast</t>
  </si>
  <si>
    <t>Zřízení kempu na koupališti – výdaje mimo projekt RCRNČK II.</t>
  </si>
  <si>
    <t>Dětské hřiště Děčínská</t>
  </si>
  <si>
    <t>Dětské hřiště 5. května</t>
  </si>
  <si>
    <t>Fotbalové hřiště (ve výši elektrické energie, bez ostatního provozu)</t>
  </si>
  <si>
    <t>PD rekonstrukce fotbalového areálu</t>
  </si>
  <si>
    <t>Dotace na sport</t>
  </si>
  <si>
    <t>Přímá sportovní dotace – Český pohár silničních kol</t>
  </si>
  <si>
    <t>Přímá sportovní dotace – Peklo Severu</t>
  </si>
  <si>
    <t>Přímá provozní dotace – Fotbalové hřiště (ve výši elektrické energie)</t>
  </si>
  <si>
    <t>Provozní příspěvek CDM</t>
  </si>
  <si>
    <t>Provozní příspěvek CDM na mateřské centrum</t>
  </si>
  <si>
    <t>PD energetická opatření CDM</t>
  </si>
  <si>
    <t>Vybavení ordinace dentální hygieny</t>
  </si>
  <si>
    <t>Bytové hospodářství (výdaje ze záloh + běžná údržba)</t>
  </si>
  <si>
    <t>Rekonstrukce bytových jader</t>
  </si>
  <si>
    <t>Rekonstrukce elektro Pražská</t>
  </si>
  <si>
    <t>Nákup domu Pivovarská č.p. 8</t>
  </si>
  <si>
    <t>Novostavba bytový dům Žižkova ul.</t>
  </si>
  <si>
    <t>PD rekonstrukce bytový dům Žižkova 553</t>
  </si>
  <si>
    <t>PD rekonstrukce bytový dům Lidická 204</t>
  </si>
  <si>
    <t>Investiční rezerva byty</t>
  </si>
  <si>
    <t>Aukce Skalka</t>
  </si>
  <si>
    <t>Technická infrastruktura obytné zóny Skalka</t>
  </si>
  <si>
    <t>Úroky úvěr Skalka</t>
  </si>
  <si>
    <t>Úroky úvěr Lidická</t>
  </si>
  <si>
    <t>Příprava výstavby KODUS</t>
  </si>
  <si>
    <t>Nebyty</t>
  </si>
  <si>
    <t>Přesun tepelného zdroje Dům kultury</t>
  </si>
  <si>
    <t>Úroky úvěr komunitní centrum</t>
  </si>
  <si>
    <t>TZ – veřejné osvětlení (jen elektrická energie)</t>
  </si>
  <si>
    <t>VO Nerudova</t>
  </si>
  <si>
    <t>VO Spojovací ulička u. Palackého a nám. 28. října</t>
  </si>
  <si>
    <t>Rekonstrukce VO – analýza Národní plán obnovy</t>
  </si>
  <si>
    <t>Revitalizace hřbitova</t>
  </si>
  <si>
    <t>Pohřebné – vypravení sociálních pohřbů</t>
  </si>
  <si>
    <t>Územní plánování změna</t>
  </si>
  <si>
    <t>Studie řadové domy Děčínská</t>
  </si>
  <si>
    <t>Vklad do Českokamenické majetkové s.r.o.</t>
  </si>
  <si>
    <t>Půjčka Českokamenické majetkové s.r.o.</t>
  </si>
  <si>
    <t xml:space="preserve">Městský architekt </t>
  </si>
  <si>
    <t>Odvod podílu z parkovacích automatů</t>
  </si>
  <si>
    <t>Odvodnění Zelený vrch</t>
  </si>
  <si>
    <t>Opěrná zeď Jateční ul.</t>
  </si>
  <si>
    <t>Provozní příspěvek Městské služby Česká Kamenice</t>
  </si>
  <si>
    <t>TZ organizační složka (mzdy za prosinec 2023)</t>
  </si>
  <si>
    <t>TZ - doplatky za stroje</t>
  </si>
  <si>
    <t>Terénní úpravy za Balejem</t>
  </si>
  <si>
    <t>Terénní úpravy Bonex</t>
  </si>
  <si>
    <t>Geometrické plány + zastavující studie + oceňování posudků</t>
  </si>
  <si>
    <t>Nákup pozemků</t>
  </si>
  <si>
    <t>Daň z převodu nemovitostí a z nemovitých věcí</t>
  </si>
  <si>
    <t>Monitoring ovzduší</t>
  </si>
  <si>
    <t>Svoz odpadu</t>
  </si>
  <si>
    <t>Sběrný dvůr (pouze náklady na likvidaci)</t>
  </si>
  <si>
    <t>SD (mzdy za prosinec 2023)</t>
  </si>
  <si>
    <t>D2D II - nádoby na odpad</t>
  </si>
  <si>
    <t>Oplocení popelnic</t>
  </si>
  <si>
    <t>Protipovodňová opatření - hlásný a varovný systém</t>
  </si>
  <si>
    <t>Sanace skal</t>
  </si>
  <si>
    <t>Veřejná zeleň – ORIŽP</t>
  </si>
  <si>
    <t>Odvodnění park</t>
  </si>
  <si>
    <t>4 – SOCIÁLNÍ VĚCI</t>
  </si>
  <si>
    <t>Městský fond pomoci</t>
  </si>
  <si>
    <t>Provozní příspěvek pro DSPS</t>
  </si>
  <si>
    <t>Úvěr na elektromobily - úrok</t>
  </si>
  <si>
    <t>PD k DSPS - elektroinstalace + EPS</t>
  </si>
  <si>
    <t xml:space="preserve">Investiční příspěvek DSPS - střecha </t>
  </si>
  <si>
    <t>Rekonstrukce NZDM</t>
  </si>
  <si>
    <t>Terénní pracovníci, dotace - projekt OPZ+</t>
  </si>
  <si>
    <t>Terénní pracovníci, spoluúčast na projektu OPZ+</t>
  </si>
  <si>
    <t>5 – OBRANA, BEZPEČNOST</t>
  </si>
  <si>
    <t>Rezerva k zajištění přípravy na kriz. opatření</t>
  </si>
  <si>
    <t>Městská policie</t>
  </si>
  <si>
    <t>Asistenti prevence kriminality, projekt OPZ+</t>
  </si>
  <si>
    <t>2301810</t>
  </si>
  <si>
    <t>Asistenti prevence kriminality, spoluúčast na projektu OPZ+</t>
  </si>
  <si>
    <t>Provoz kamerového systému</t>
  </si>
  <si>
    <t>Rozšíření kamerového systému</t>
  </si>
  <si>
    <t>PD Nástavba nad garážemi</t>
  </si>
  <si>
    <t>Hasiči</t>
  </si>
  <si>
    <t>6 – VŠEOBECNÁ A VEŘEJNÁ SPRÁVA</t>
  </si>
  <si>
    <t xml:space="preserve">Zastupitelstvo obce </t>
  </si>
  <si>
    <t>Místní správa</t>
  </si>
  <si>
    <t>Energetický specialista + SECAP</t>
  </si>
  <si>
    <t>Rekonstrukce úřadu</t>
  </si>
  <si>
    <t>Rekonstrukce úřadu - neinvestice</t>
  </si>
  <si>
    <t xml:space="preserve">Rekonstrukce IV. NP úřadu </t>
  </si>
  <si>
    <t>Rekonstrukce kotelny na úřadě</t>
  </si>
  <si>
    <t>Dohody o provedení práce</t>
  </si>
  <si>
    <t>Použití sociálního fondu</t>
  </si>
  <si>
    <t>Příspěvek města Euroregionu Labe</t>
  </si>
  <si>
    <t>Služby peněžním ústavům</t>
  </si>
  <si>
    <t>Pojištění majetku</t>
  </si>
  <si>
    <t>Daň z příjmů obce</t>
  </si>
  <si>
    <t>Vratky dotací</t>
  </si>
  <si>
    <t>Osadní výbory (P. Důl, Líska, K. N. Víska, Filipov)</t>
  </si>
  <si>
    <t>Poplatky za věcná břemena</t>
  </si>
  <si>
    <t>Spoluúčast při pojistných událostech, poplatky</t>
  </si>
  <si>
    <t>Členské příspěvky</t>
  </si>
  <si>
    <t>ještě upřesním</t>
  </si>
  <si>
    <t>Cena města</t>
  </si>
  <si>
    <t>Workcamp spoluúčast 2023</t>
  </si>
  <si>
    <t>Příspěvky na fasádu</t>
  </si>
  <si>
    <t>Rezerva</t>
  </si>
  <si>
    <t>522x</t>
  </si>
  <si>
    <t>Dotace spolkům apod.</t>
  </si>
  <si>
    <t>Cizí platby, poplatek za zápis s.r.o., ostatní (hlavice)</t>
  </si>
  <si>
    <t>Výdaje po konsolidaci:</t>
  </si>
  <si>
    <t>Převod z rozpočtu do SF</t>
  </si>
  <si>
    <t>Výdaje celkem:</t>
  </si>
  <si>
    <t>Přehled úvěrů k 30.9.2023</t>
  </si>
  <si>
    <t>k datu 30.09.2023</t>
  </si>
  <si>
    <t>Účel</t>
  </si>
  <si>
    <t>Výše úvěru</t>
  </si>
  <si>
    <t>Zůstatek k 30.09.2023</t>
  </si>
  <si>
    <t>Měsíční splátka</t>
  </si>
  <si>
    <t>úročení</t>
  </si>
  <si>
    <t xml:space="preserve">fixace do </t>
  </si>
  <si>
    <t>Splátky do</t>
  </si>
  <si>
    <t>Ročně</t>
  </si>
  <si>
    <t>Bytové domy Lidická</t>
  </si>
  <si>
    <t>1,98</t>
  </si>
  <si>
    <t>Projekty IROP</t>
  </si>
  <si>
    <t>4510252</t>
  </si>
  <si>
    <t>1,33</t>
  </si>
  <si>
    <t>En. Opatření ZŠ Pal</t>
  </si>
  <si>
    <t>jednorázové doplacení</t>
  </si>
  <si>
    <t>4510255</t>
  </si>
  <si>
    <t>0,15 + 12Mpribor</t>
  </si>
  <si>
    <t>Komunitní centrum</t>
  </si>
  <si>
    <t>4510250</t>
  </si>
  <si>
    <t>5,99</t>
  </si>
  <si>
    <t>Montážní plošina</t>
  </si>
  <si>
    <t>4510254</t>
  </si>
  <si>
    <t>0,70 + 1Mpribor</t>
  </si>
  <si>
    <t>Elektromobilita</t>
  </si>
  <si>
    <t>4510256</t>
  </si>
  <si>
    <t>0,26 + 6Mpribor</t>
  </si>
  <si>
    <t>Obytná zóna Skalka</t>
  </si>
  <si>
    <t>4510253</t>
  </si>
  <si>
    <t>1,29</t>
  </si>
  <si>
    <t>Přesud tepelného zdr.</t>
  </si>
  <si>
    <t>4,78</t>
  </si>
  <si>
    <t>první splátka ve výši 57 374,02 dne 29.11.2024</t>
  </si>
  <si>
    <t>Dotace na VPP celkem</t>
  </si>
  <si>
    <t>HM</t>
  </si>
  <si>
    <t>SP</t>
  </si>
  <si>
    <t>ZP</t>
  </si>
  <si>
    <t>Ná města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</si>
</sst>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9" x14ac:knownFonts="1"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b/>
      <sz val="12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b/>
      <u/>
      <sz val="10"/>
      <name val="Arial"/>
      <family val="2"/>
      <charset val="238"/>
    </font>
    <font>
      <b/>
      <i/>
      <sz val="8"/>
      <name val="Arial"/>
      <family val="2"/>
      <charset val="238"/>
    </font>
    <font>
      <u/>
      <sz val="10"/>
      <name val="Arial"/>
      <family val="2"/>
      <charset val="238"/>
    </font>
    <font>
      <b/>
      <sz val="8"/>
      <name val="Arial CE"/>
      <family val="2"/>
      <charset val="238"/>
    </font>
    <font>
      <b/>
      <sz val="11"/>
      <name val="Arial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b/>
      <sz val="12"/>
      <color theme="1"/>
      <name val="Arial"/>
      <family val="2"/>
      <charset val="238"/>
    </font>
    <font>
      <b/>
      <sz val="11"/>
      <color rgb="FF0000FF"/>
      <name val="Arial"/>
      <family val="2"/>
      <charset val="238"/>
    </font>
    <font>
      <sz val="10"/>
      <color rgb="FFFF0000"/>
      <name val="Arial CE"/>
      <family val="2"/>
      <charset val="238"/>
    </font>
    <font>
      <sz val="10"/>
      <color rgb="FF00B050"/>
      <name val="Arial CE"/>
      <family val="2"/>
      <charset val="238"/>
    </font>
    <font>
      <sz val="8"/>
      <color rgb="FFFF0000"/>
      <name val="Arial"/>
      <family val="2"/>
      <charset val="238"/>
    </font>
    <font>
      <b/>
      <sz val="4"/>
      <name val="Arial"/>
      <family val="2"/>
      <charset val="238"/>
    </font>
    <font>
      <sz val="4"/>
      <name val="Arial"/>
      <family val="2"/>
      <charset val="238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b/>
      <sz val="8"/>
      <color rgb="FF000000"/>
      <name val="Arial"/>
      <family val="2"/>
      <charset val="238"/>
    </font>
    <font>
      <u/>
      <sz val="10"/>
      <color theme="10"/>
      <name val="Arial CE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10"/>
      <name val="Arial CE"/>
      <charset val="238"/>
    </font>
    <font>
      <b/>
      <sz val="8"/>
      <color rgb="FFFF0000"/>
      <name val="Arial"/>
      <family val="2"/>
      <charset val="238"/>
    </font>
    <font>
      <b/>
      <sz val="10"/>
      <name val="Alegreya Sans"/>
      <charset val="238"/>
    </font>
    <font>
      <b/>
      <sz val="8"/>
      <name val="Alegreya Sans"/>
      <charset val="238"/>
    </font>
    <font>
      <b/>
      <sz val="9"/>
      <name val="Alegreya Sans"/>
      <charset val="238"/>
    </font>
    <font>
      <sz val="10"/>
      <name val="Alegreya Sans"/>
      <charset val="238"/>
    </font>
    <font>
      <b/>
      <sz val="8"/>
      <color indexed="10"/>
      <name val="Alegreya Sans"/>
      <charset val="238"/>
    </font>
    <font>
      <sz val="8"/>
      <name val="Alegreya Sans"/>
      <charset val="238"/>
    </font>
    <font>
      <i/>
      <sz val="8"/>
      <name val="Alegreya Sans"/>
      <charset val="238"/>
    </font>
    <font>
      <b/>
      <sz val="8"/>
      <color rgb="FFFF0000"/>
      <name val="Alegreya Sans"/>
      <charset val="238"/>
    </font>
    <font>
      <b/>
      <i/>
      <sz val="8"/>
      <color indexed="12"/>
      <name val="Alegreya Sans"/>
      <charset val="238"/>
    </font>
    <font>
      <sz val="10"/>
      <color indexed="12"/>
      <name val="Alegreya Sans"/>
      <charset val="238"/>
    </font>
    <font>
      <b/>
      <sz val="8"/>
      <color theme="1"/>
      <name val="Alegreya Sans"/>
      <charset val="238"/>
    </font>
    <font>
      <b/>
      <sz val="10"/>
      <color theme="1"/>
      <name val="Alegreya Sans"/>
      <charset val="238"/>
    </font>
    <font>
      <b/>
      <sz val="8"/>
      <color indexed="12"/>
      <name val="Alegreya Sans"/>
      <charset val="238"/>
    </font>
    <font>
      <b/>
      <sz val="8"/>
      <color rgb="FF000000"/>
      <name val="Alegreya Sans"/>
      <charset val="238"/>
    </font>
    <font>
      <b/>
      <sz val="11"/>
      <name val="Alegreya Sans"/>
      <charset val="238"/>
    </font>
    <font>
      <b/>
      <i/>
      <sz val="8"/>
      <color indexed="48"/>
      <name val="Alegreya Sans"/>
      <charset val="238"/>
    </font>
    <font>
      <b/>
      <sz val="10"/>
      <color indexed="57"/>
      <name val="Alegreya Sans"/>
      <charset val="238"/>
    </font>
    <font>
      <b/>
      <i/>
      <sz val="10"/>
      <color indexed="57"/>
      <name val="Alegreya Sans"/>
      <charset val="238"/>
    </font>
    <font>
      <b/>
      <sz val="11"/>
      <color indexed="12"/>
      <name val="Alegreya Sans"/>
      <charset val="238"/>
    </font>
    <font>
      <b/>
      <i/>
      <u/>
      <sz val="12"/>
      <color indexed="12"/>
      <name val="Alegreya Sans"/>
      <charset val="238"/>
    </font>
    <font>
      <b/>
      <sz val="12"/>
      <name val="Alegreya Sans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76BE85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double">
        <color indexed="64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64"/>
      </right>
      <top style="thin">
        <color rgb="FF000000"/>
      </top>
      <bottom/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rgb="FF000000"/>
      </bottom>
      <diagonal/>
    </border>
    <border>
      <left/>
      <right/>
      <top style="double">
        <color auto="1"/>
      </top>
      <bottom/>
      <diagonal/>
    </border>
    <border>
      <left/>
      <right style="medium">
        <color indexed="64"/>
      </right>
      <top style="thin">
        <color indexed="8"/>
      </top>
      <bottom style="double">
        <color rgb="FF000000"/>
      </bottom>
      <diagonal/>
    </border>
    <border>
      <left style="double">
        <color indexed="8"/>
      </left>
      <right/>
      <top style="thin">
        <color indexed="8"/>
      </top>
      <bottom style="double">
        <color rgb="FF000000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487">
    <xf numFmtId="0" fontId="0" fillId="0" borderId="0" xfId="0"/>
    <xf numFmtId="0" fontId="4" fillId="0" borderId="0" xfId="0" applyFont="1"/>
    <xf numFmtId="0" fontId="9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/>
    <xf numFmtId="0" fontId="13" fillId="0" borderId="0" xfId="0" applyFont="1" applyAlignment="1">
      <alignment horizontal="left"/>
    </xf>
    <xf numFmtId="0" fontId="11" fillId="0" borderId="0" xfId="0" applyFont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7" fillId="0" borderId="3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10" fillId="0" borderId="0" xfId="0" applyFont="1"/>
    <xf numFmtId="0" fontId="14" fillId="0" borderId="0" xfId="0" applyFont="1" applyAlignment="1">
      <alignment horizontal="left"/>
    </xf>
    <xf numFmtId="0" fontId="15" fillId="0" borderId="0" xfId="0" applyFont="1"/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4" fillId="0" borderId="2" xfId="0" applyFont="1" applyBorder="1"/>
    <xf numFmtId="0" fontId="7" fillId="0" borderId="0" xfId="0" applyFont="1" applyAlignment="1">
      <alignment horizontal="left"/>
    </xf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" fillId="0" borderId="0" xfId="0" applyFont="1"/>
    <xf numFmtId="0" fontId="0" fillId="0" borderId="0" xfId="0" applyAlignment="1">
      <alignment shrinkToFit="1"/>
    </xf>
    <xf numFmtId="0" fontId="22" fillId="0" borderId="0" xfId="0" applyFont="1" applyAlignment="1">
      <alignment vertical="center"/>
    </xf>
    <xf numFmtId="0" fontId="0" fillId="0" borderId="2" xfId="0" applyBorder="1"/>
    <xf numFmtId="0" fontId="1" fillId="0" borderId="2" xfId="0" applyFont="1" applyBorder="1"/>
    <xf numFmtId="3" fontId="9" fillId="0" borderId="0" xfId="0" applyNumberFormat="1" applyFont="1"/>
    <xf numFmtId="3" fontId="4" fillId="0" borderId="0" xfId="0" applyNumberFormat="1" applyFont="1"/>
    <xf numFmtId="0" fontId="7" fillId="0" borderId="2" xfId="0" applyFont="1" applyBorder="1" applyAlignment="1">
      <alignment horizontal="center"/>
    </xf>
    <xf numFmtId="3" fontId="0" fillId="0" borderId="0" xfId="0" applyNumberFormat="1"/>
    <xf numFmtId="0" fontId="9" fillId="0" borderId="18" xfId="0" applyFont="1" applyBorder="1" applyAlignment="1">
      <alignment horizontal="center"/>
    </xf>
    <xf numFmtId="0" fontId="18" fillId="0" borderId="19" xfId="0" applyFont="1" applyBorder="1"/>
    <xf numFmtId="0" fontId="10" fillId="0" borderId="17" xfId="0" applyFont="1" applyBorder="1"/>
    <xf numFmtId="0" fontId="16" fillId="0" borderId="0" xfId="0" applyFont="1"/>
    <xf numFmtId="3" fontId="5" fillId="0" borderId="0" xfId="1" applyNumberFormat="1" applyFont="1" applyFill="1" applyBorder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20" xfId="0" applyFont="1" applyBorder="1"/>
    <xf numFmtId="0" fontId="11" fillId="0" borderId="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5" borderId="20" xfId="0" applyFont="1" applyFill="1" applyBorder="1"/>
    <xf numFmtId="0" fontId="7" fillId="2" borderId="2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12" fillId="0" borderId="20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0" fillId="0" borderId="23" xfId="0" applyFont="1" applyBorder="1"/>
    <xf numFmtId="0" fontId="9" fillId="0" borderId="23" xfId="0" applyFont="1" applyBorder="1"/>
    <xf numFmtId="3" fontId="4" fillId="0" borderId="2" xfId="0" applyNumberFormat="1" applyFont="1" applyBorder="1"/>
    <xf numFmtId="0" fontId="24" fillId="0" borderId="0" xfId="0" applyFont="1"/>
    <xf numFmtId="49" fontId="0" fillId="0" borderId="0" xfId="0" applyNumberFormat="1"/>
    <xf numFmtId="0" fontId="0" fillId="0" borderId="17" xfId="0" applyBorder="1"/>
    <xf numFmtId="0" fontId="8" fillId="0" borderId="2" xfId="0" applyFont="1" applyBorder="1" applyAlignment="1">
      <alignment horizontal="center"/>
    </xf>
    <xf numFmtId="0" fontId="25" fillId="0" borderId="0" xfId="0" applyFont="1"/>
    <xf numFmtId="0" fontId="26" fillId="0" borderId="0" xfId="0" applyFont="1"/>
    <xf numFmtId="1" fontId="9" fillId="0" borderId="0" xfId="0" applyNumberFormat="1" applyFont="1"/>
    <xf numFmtId="1" fontId="26" fillId="0" borderId="0" xfId="0" applyNumberFormat="1" applyFont="1"/>
    <xf numFmtId="0" fontId="7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28" fillId="0" borderId="0" xfId="0" applyFont="1"/>
    <xf numFmtId="0" fontId="27" fillId="0" borderId="0" xfId="0" applyFont="1" applyAlignment="1">
      <alignment horizontal="center"/>
    </xf>
    <xf numFmtId="0" fontId="27" fillId="0" borderId="2" xfId="0" applyFont="1" applyBorder="1" applyAlignment="1">
      <alignment horizontal="left"/>
    </xf>
    <xf numFmtId="0" fontId="28" fillId="0" borderId="23" xfId="0" applyFont="1" applyBorder="1"/>
    <xf numFmtId="0" fontId="29" fillId="0" borderId="20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2" xfId="0" applyFont="1" applyBorder="1" applyAlignment="1">
      <alignment horizontal="left"/>
    </xf>
    <xf numFmtId="1" fontId="29" fillId="0" borderId="20" xfId="0" applyNumberFormat="1" applyFont="1" applyBorder="1" applyAlignment="1">
      <alignment horizontal="center"/>
    </xf>
    <xf numFmtId="0" fontId="30" fillId="0" borderId="0" xfId="0" applyFont="1" applyAlignment="1">
      <alignment horizontal="left"/>
    </xf>
    <xf numFmtId="0" fontId="29" fillId="0" borderId="2" xfId="0" applyFont="1" applyBorder="1" applyAlignment="1">
      <alignment horizontal="center"/>
    </xf>
    <xf numFmtId="0" fontId="29" fillId="2" borderId="20" xfId="0" applyFont="1" applyFill="1" applyBorder="1" applyAlignment="1">
      <alignment horizontal="center"/>
    </xf>
    <xf numFmtId="49" fontId="29" fillId="0" borderId="20" xfId="0" applyNumberFormat="1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20" xfId="0" applyFont="1" applyBorder="1"/>
    <xf numFmtId="0" fontId="18" fillId="0" borderId="24" xfId="0" applyFont="1" applyBorder="1"/>
    <xf numFmtId="0" fontId="9" fillId="0" borderId="27" xfId="0" applyFont="1" applyBorder="1" applyAlignment="1">
      <alignment horizontal="center"/>
    </xf>
    <xf numFmtId="0" fontId="2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10" fillId="0" borderId="27" xfId="0" applyFont="1" applyBorder="1"/>
    <xf numFmtId="0" fontId="32" fillId="0" borderId="0" xfId="3"/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10" fillId="0" borderId="30" xfId="0" applyFont="1" applyBorder="1"/>
    <xf numFmtId="0" fontId="8" fillId="0" borderId="30" xfId="0" applyFont="1" applyBorder="1" applyAlignment="1">
      <alignment horizontal="center"/>
    </xf>
    <xf numFmtId="0" fontId="18" fillId="0" borderId="18" xfId="0" applyFont="1" applyBorder="1"/>
    <xf numFmtId="0" fontId="21" fillId="0" borderId="20" xfId="0" applyFont="1" applyBorder="1" applyAlignment="1">
      <alignment horizontal="left" shrinkToFit="1"/>
    </xf>
    <xf numFmtId="0" fontId="18" fillId="0" borderId="0" xfId="0" applyFont="1"/>
    <xf numFmtId="3" fontId="16" fillId="0" borderId="0" xfId="0" applyNumberFormat="1" applyFont="1"/>
    <xf numFmtId="0" fontId="34" fillId="0" borderId="0" xfId="0" applyFont="1"/>
    <xf numFmtId="0" fontId="34" fillId="0" borderId="47" xfId="0" applyFont="1" applyBorder="1"/>
    <xf numFmtId="0" fontId="34" fillId="0" borderId="47" xfId="0" applyFont="1" applyBorder="1" applyAlignment="1">
      <alignment horizontal="center"/>
    </xf>
    <xf numFmtId="4" fontId="0" fillId="0" borderId="47" xfId="0" applyNumberFormat="1" applyBorder="1"/>
    <xf numFmtId="49" fontId="0" fillId="0" borderId="48" xfId="0" applyNumberFormat="1" applyBorder="1"/>
    <xf numFmtId="14" fontId="0" fillId="0" borderId="49" xfId="0" applyNumberFormat="1" applyBorder="1"/>
    <xf numFmtId="0" fontId="19" fillId="0" borderId="53" xfId="0" applyFont="1" applyBorder="1" applyAlignment="1">
      <alignment shrinkToFit="1"/>
    </xf>
    <xf numFmtId="0" fontId="34" fillId="0" borderId="48" xfId="0" applyFont="1" applyBorder="1"/>
    <xf numFmtId="0" fontId="34" fillId="0" borderId="49" xfId="0" applyFont="1" applyBorder="1"/>
    <xf numFmtId="4" fontId="34" fillId="0" borderId="49" xfId="0" applyNumberFormat="1" applyFont="1" applyBorder="1"/>
    <xf numFmtId="49" fontId="0" fillId="0" borderId="49" xfId="0" applyNumberFormat="1" applyBorder="1"/>
    <xf numFmtId="4" fontId="0" fillId="0" borderId="49" xfId="0" applyNumberFormat="1" applyBorder="1"/>
    <xf numFmtId="0" fontId="19" fillId="0" borderId="50" xfId="0" applyFont="1" applyBorder="1" applyAlignment="1">
      <alignment shrinkToFit="1"/>
    </xf>
    <xf numFmtId="0" fontId="21" fillId="0" borderId="53" xfId="0" applyFont="1" applyBorder="1" applyAlignment="1">
      <alignment horizontal="left" shrinkToFit="1"/>
    </xf>
    <xf numFmtId="49" fontId="7" fillId="0" borderId="2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0" fillId="0" borderId="0" xfId="0" applyNumberFormat="1"/>
    <xf numFmtId="3" fontId="7" fillId="0" borderId="2" xfId="1" applyNumberFormat="1" applyFont="1" applyFill="1" applyBorder="1"/>
    <xf numFmtId="0" fontId="29" fillId="8" borderId="20" xfId="0" applyFont="1" applyFill="1" applyBorder="1" applyAlignment="1">
      <alignment horizontal="center"/>
    </xf>
    <xf numFmtId="0" fontId="35" fillId="0" borderId="0" xfId="0" applyFont="1"/>
    <xf numFmtId="3" fontId="35" fillId="0" borderId="0" xfId="0" applyNumberFormat="1" applyFont="1"/>
    <xf numFmtId="3" fontId="36" fillId="0" borderId="0" xfId="0" applyNumberFormat="1" applyFont="1"/>
    <xf numFmtId="3" fontId="36" fillId="0" borderId="2" xfId="0" applyNumberFormat="1" applyFont="1" applyBorder="1"/>
    <xf numFmtId="0" fontId="10" fillId="7" borderId="20" xfId="0" applyFont="1" applyFill="1" applyBorder="1"/>
    <xf numFmtId="4" fontId="0" fillId="0" borderId="47" xfId="0" applyNumberFormat="1" applyBorder="1" applyAlignment="1">
      <alignment horizontal="right"/>
    </xf>
    <xf numFmtId="1" fontId="12" fillId="0" borderId="20" xfId="0" applyNumberFormat="1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12" fillId="0" borderId="17" xfId="0" applyNumberFormat="1" applyFont="1" applyBorder="1" applyAlignment="1">
      <alignment horizontal="center"/>
    </xf>
    <xf numFmtId="14" fontId="0" fillId="0" borderId="49" xfId="0" applyNumberFormat="1" applyBorder="1" applyAlignment="1">
      <alignment horizontal="right"/>
    </xf>
    <xf numFmtId="0" fontId="38" fillId="0" borderId="7" xfId="0" applyFont="1" applyBorder="1" applyAlignment="1">
      <alignment horizontal="center" shrinkToFit="1"/>
    </xf>
    <xf numFmtId="0" fontId="38" fillId="0" borderId="8" xfId="0" applyFont="1" applyBorder="1" applyAlignment="1">
      <alignment horizontal="center" shrinkToFit="1"/>
    </xf>
    <xf numFmtId="0" fontId="38" fillId="0" borderId="9" xfId="0" applyFont="1" applyBorder="1" applyAlignment="1">
      <alignment horizontal="center" shrinkToFit="1"/>
    </xf>
    <xf numFmtId="1" fontId="38" fillId="10" borderId="10" xfId="0" applyNumberFormat="1" applyFont="1" applyFill="1" applyBorder="1" applyAlignment="1">
      <alignment horizontal="center" shrinkToFit="1"/>
    </xf>
    <xf numFmtId="49" fontId="39" fillId="0" borderId="11" xfId="0" applyNumberFormat="1" applyFont="1" applyBorder="1" applyAlignment="1">
      <alignment horizontal="center" shrinkToFit="1"/>
    </xf>
    <xf numFmtId="0" fontId="40" fillId="0" borderId="10" xfId="0" applyFont="1" applyBorder="1" applyAlignment="1">
      <alignment horizontal="center" shrinkToFit="1"/>
    </xf>
    <xf numFmtId="9" fontId="39" fillId="10" borderId="6" xfId="1" applyFont="1" applyFill="1" applyBorder="1" applyAlignment="1">
      <alignment horizontal="center" shrinkToFit="1"/>
    </xf>
    <xf numFmtId="49" fontId="39" fillId="0" borderId="13" xfId="0" applyNumberFormat="1" applyFont="1" applyBorder="1" applyAlignment="1">
      <alignment horizontal="center" shrinkToFit="1"/>
    </xf>
    <xf numFmtId="0" fontId="41" fillId="0" borderId="0" xfId="0" applyFont="1"/>
    <xf numFmtId="49" fontId="39" fillId="0" borderId="0" xfId="0" applyNumberFormat="1" applyFont="1" applyAlignment="1">
      <alignment horizontal="center" shrinkToFit="1"/>
    </xf>
    <xf numFmtId="0" fontId="38" fillId="0" borderId="1" xfId="0" applyFont="1" applyBorder="1" applyAlignment="1">
      <alignment horizontal="center" shrinkToFit="1"/>
    </xf>
    <xf numFmtId="0" fontId="39" fillId="0" borderId="1" xfId="0" applyFont="1" applyBorder="1" applyAlignment="1">
      <alignment horizontal="left"/>
    </xf>
    <xf numFmtId="14" fontId="39" fillId="0" borderId="1" xfId="0" applyNumberFormat="1" applyFont="1" applyBorder="1" applyAlignment="1">
      <alignment horizontal="center" shrinkToFit="1"/>
    </xf>
    <xf numFmtId="0" fontId="39" fillId="0" borderId="1" xfId="0" applyFont="1" applyBorder="1" applyAlignment="1">
      <alignment horizontal="center" shrinkToFit="1"/>
    </xf>
    <xf numFmtId="0" fontId="39" fillId="0" borderId="50" xfId="0" applyFont="1" applyBorder="1" applyAlignment="1">
      <alignment shrinkToFit="1"/>
    </xf>
    <xf numFmtId="0" fontId="41" fillId="0" borderId="50" xfId="0" applyFont="1" applyBorder="1" applyAlignment="1">
      <alignment shrinkToFit="1"/>
    </xf>
    <xf numFmtId="0" fontId="42" fillId="0" borderId="50" xfId="0" applyFont="1" applyBorder="1" applyAlignment="1">
      <alignment horizontal="center" shrinkToFit="1"/>
    </xf>
    <xf numFmtId="0" fontId="43" fillId="0" borderId="56" xfId="0" applyFont="1" applyBorder="1" applyAlignment="1">
      <alignment shrinkToFit="1"/>
    </xf>
    <xf numFmtId="9" fontId="39" fillId="0" borderId="50" xfId="0" applyNumberFormat="1" applyFont="1" applyBorder="1" applyAlignment="1">
      <alignment shrinkToFit="1"/>
    </xf>
    <xf numFmtId="0" fontId="44" fillId="0" borderId="52" xfId="0" applyFont="1" applyBorder="1" applyAlignment="1">
      <alignment shrinkToFit="1"/>
    </xf>
    <xf numFmtId="0" fontId="40" fillId="0" borderId="50" xfId="0" applyFont="1" applyBorder="1" applyAlignment="1">
      <alignment shrinkToFit="1"/>
    </xf>
    <xf numFmtId="0" fontId="41" fillId="0" borderId="57" xfId="0" applyFont="1" applyBorder="1" applyAlignment="1">
      <alignment shrinkToFit="1"/>
    </xf>
    <xf numFmtId="0" fontId="43" fillId="0" borderId="59" xfId="0" applyFont="1" applyBorder="1" applyAlignment="1">
      <alignment shrinkToFit="1"/>
    </xf>
    <xf numFmtId="0" fontId="44" fillId="0" borderId="60" xfId="0" applyFont="1" applyBorder="1" applyAlignment="1">
      <alignment shrinkToFit="1"/>
    </xf>
    <xf numFmtId="0" fontId="41" fillId="0" borderId="1" xfId="0" applyFont="1" applyBorder="1" applyAlignment="1">
      <alignment shrinkToFit="1"/>
    </xf>
    <xf numFmtId="0" fontId="43" fillId="0" borderId="5" xfId="0" applyFont="1" applyBorder="1" applyAlignment="1">
      <alignment shrinkToFit="1"/>
    </xf>
    <xf numFmtId="0" fontId="46" fillId="0" borderId="29" xfId="0" applyFont="1" applyBorder="1" applyAlignment="1">
      <alignment horizontal="left" shrinkToFit="1"/>
    </xf>
    <xf numFmtId="0" fontId="41" fillId="0" borderId="53" xfId="0" applyFont="1" applyBorder="1" applyAlignment="1">
      <alignment shrinkToFit="1"/>
    </xf>
    <xf numFmtId="0" fontId="43" fillId="0" borderId="53" xfId="0" applyFont="1" applyBorder="1" applyAlignment="1">
      <alignment shrinkToFit="1"/>
    </xf>
    <xf numFmtId="0" fontId="47" fillId="0" borderId="0" xfId="0" applyFont="1" applyAlignment="1">
      <alignment shrinkToFit="1"/>
    </xf>
    <xf numFmtId="0" fontId="44" fillId="0" borderId="53" xfId="0" applyFont="1" applyBorder="1" applyAlignment="1">
      <alignment shrinkToFit="1"/>
    </xf>
    <xf numFmtId="0" fontId="39" fillId="0" borderId="1" xfId="0" applyFont="1" applyBorder="1"/>
    <xf numFmtId="0" fontId="43" fillId="0" borderId="1" xfId="0" applyFont="1" applyBorder="1" applyAlignment="1">
      <alignment shrinkToFit="1"/>
    </xf>
    <xf numFmtId="0" fontId="47" fillId="0" borderId="1" xfId="0" applyFont="1" applyBorder="1" applyAlignment="1">
      <alignment shrinkToFit="1"/>
    </xf>
    <xf numFmtId="0" fontId="44" fillId="0" borderId="1" xfId="0" applyFont="1" applyBorder="1" applyAlignment="1">
      <alignment shrinkToFit="1"/>
    </xf>
    <xf numFmtId="0" fontId="39" fillId="0" borderId="1" xfId="0" applyFont="1" applyBorder="1" applyAlignment="1">
      <alignment shrinkToFit="1"/>
    </xf>
    <xf numFmtId="0" fontId="43" fillId="0" borderId="50" xfId="0" applyFont="1" applyBorder="1" applyAlignment="1">
      <alignment shrinkToFit="1"/>
    </xf>
    <xf numFmtId="0" fontId="41" fillId="4" borderId="50" xfId="0" applyFont="1" applyFill="1" applyBorder="1" applyAlignment="1">
      <alignment shrinkToFit="1"/>
    </xf>
    <xf numFmtId="0" fontId="39" fillId="4" borderId="50" xfId="0" applyFont="1" applyFill="1" applyBorder="1" applyAlignment="1">
      <alignment shrinkToFit="1"/>
    </xf>
    <xf numFmtId="0" fontId="43" fillId="4" borderId="50" xfId="0" applyFont="1" applyFill="1" applyBorder="1" applyAlignment="1">
      <alignment shrinkToFit="1"/>
    </xf>
    <xf numFmtId="0" fontId="43" fillId="4" borderId="56" xfId="0" applyFont="1" applyFill="1" applyBorder="1" applyAlignment="1">
      <alignment shrinkToFit="1"/>
    </xf>
    <xf numFmtId="0" fontId="44" fillId="4" borderId="52" xfId="0" applyFont="1" applyFill="1" applyBorder="1" applyAlignment="1">
      <alignment shrinkToFit="1"/>
    </xf>
    <xf numFmtId="0" fontId="43" fillId="0" borderId="54" xfId="0" applyFont="1" applyBorder="1" applyAlignment="1">
      <alignment shrinkToFit="1"/>
    </xf>
    <xf numFmtId="0" fontId="44" fillId="0" borderId="55" xfId="0" applyFont="1" applyBorder="1" applyAlignment="1">
      <alignment shrinkToFit="1"/>
    </xf>
    <xf numFmtId="0" fontId="41" fillId="0" borderId="61" xfId="0" applyFont="1" applyBorder="1" applyAlignment="1">
      <alignment shrinkToFit="1"/>
    </xf>
    <xf numFmtId="0" fontId="43" fillId="0" borderId="61" xfId="0" applyFont="1" applyBorder="1" applyAlignment="1">
      <alignment shrinkToFit="1"/>
    </xf>
    <xf numFmtId="0" fontId="43" fillId="0" borderId="62" xfId="0" applyFont="1" applyBorder="1" applyAlignment="1">
      <alignment shrinkToFit="1"/>
    </xf>
    <xf numFmtId="0" fontId="44" fillId="0" borderId="63" xfId="0" applyFont="1" applyBorder="1" applyAlignment="1">
      <alignment shrinkToFit="1"/>
    </xf>
    <xf numFmtId="0" fontId="50" fillId="0" borderId="14" xfId="0" applyFont="1" applyBorder="1" applyAlignment="1">
      <alignment horizontal="left" shrinkToFit="1"/>
    </xf>
    <xf numFmtId="0" fontId="43" fillId="0" borderId="0" xfId="0" applyFont="1" applyAlignment="1">
      <alignment shrinkToFit="1"/>
    </xf>
    <xf numFmtId="0" fontId="50" fillId="0" borderId="0" xfId="0" applyFont="1" applyAlignment="1">
      <alignment shrinkToFit="1"/>
    </xf>
    <xf numFmtId="0" fontId="39" fillId="0" borderId="0" xfId="0" applyFont="1" applyAlignment="1">
      <alignment shrinkToFit="1"/>
    </xf>
    <xf numFmtId="0" fontId="43" fillId="6" borderId="0" xfId="0" applyFont="1" applyFill="1" applyAlignment="1">
      <alignment shrinkToFit="1"/>
    </xf>
    <xf numFmtId="0" fontId="43" fillId="6" borderId="15" xfId="0" applyFont="1" applyFill="1" applyBorder="1" applyAlignment="1">
      <alignment shrinkToFit="1"/>
    </xf>
    <xf numFmtId="9" fontId="39" fillId="0" borderId="53" xfId="0" applyNumberFormat="1" applyFont="1" applyBorder="1" applyAlignment="1">
      <alignment shrinkToFit="1"/>
    </xf>
    <xf numFmtId="0" fontId="44" fillId="0" borderId="66" xfId="0" applyFont="1" applyBorder="1" applyAlignment="1">
      <alignment shrinkToFit="1"/>
    </xf>
    <xf numFmtId="0" fontId="39" fillId="0" borderId="23" xfId="0" applyFont="1" applyBorder="1" applyAlignment="1">
      <alignment shrinkToFit="1"/>
    </xf>
    <xf numFmtId="0" fontId="43" fillId="0" borderId="23" xfId="0" applyFont="1" applyBorder="1" applyAlignment="1">
      <alignment shrinkToFit="1"/>
    </xf>
    <xf numFmtId="0" fontId="43" fillId="6" borderId="23" xfId="0" applyFont="1" applyFill="1" applyBorder="1" applyAlignment="1">
      <alignment shrinkToFit="1"/>
    </xf>
    <xf numFmtId="0" fontId="43" fillId="6" borderId="25" xfId="0" applyFont="1" applyFill="1" applyBorder="1" applyAlignment="1">
      <alignment shrinkToFit="1"/>
    </xf>
    <xf numFmtId="9" fontId="39" fillId="0" borderId="16" xfId="0" applyNumberFormat="1" applyFont="1" applyBorder="1" applyAlignment="1">
      <alignment shrinkToFit="1"/>
    </xf>
    <xf numFmtId="0" fontId="44" fillId="0" borderId="23" xfId="0" applyFont="1" applyBorder="1" applyAlignment="1">
      <alignment shrinkToFit="1"/>
    </xf>
    <xf numFmtId="9" fontId="39" fillId="0" borderId="1" xfId="0" applyNumberFormat="1" applyFont="1" applyBorder="1" applyAlignment="1">
      <alignment shrinkToFit="1"/>
    </xf>
    <xf numFmtId="0" fontId="39" fillId="0" borderId="0" xfId="0" applyFont="1" applyAlignment="1">
      <alignment horizontal="right" shrinkToFit="1"/>
    </xf>
    <xf numFmtId="0" fontId="44" fillId="0" borderId="0" xfId="0" applyFont="1" applyAlignment="1">
      <alignment shrinkToFit="1"/>
    </xf>
    <xf numFmtId="0" fontId="39" fillId="0" borderId="0" xfId="0" applyFont="1"/>
    <xf numFmtId="0" fontId="43" fillId="0" borderId="51" xfId="0" applyFont="1" applyBorder="1" applyAlignment="1">
      <alignment shrinkToFit="1"/>
    </xf>
    <xf numFmtId="0" fontId="43" fillId="0" borderId="19" xfId="0" applyFont="1" applyBorder="1" applyAlignment="1">
      <alignment shrinkToFit="1"/>
    </xf>
    <xf numFmtId="0" fontId="44" fillId="0" borderId="45" xfId="0" applyFont="1" applyBorder="1" applyAlignment="1">
      <alignment shrinkToFit="1"/>
    </xf>
    <xf numFmtId="0" fontId="43" fillId="0" borderId="15" xfId="0" applyFont="1" applyBorder="1" applyAlignment="1">
      <alignment shrinkToFit="1"/>
    </xf>
    <xf numFmtId="0" fontId="44" fillId="0" borderId="43" xfId="0" applyFont="1" applyBorder="1" applyAlignment="1">
      <alignment shrinkToFit="1"/>
    </xf>
    <xf numFmtId="0" fontId="41" fillId="0" borderId="0" xfId="0" applyFont="1" applyAlignment="1">
      <alignment shrinkToFit="1"/>
    </xf>
    <xf numFmtId="0" fontId="46" fillId="0" borderId="14" xfId="0" applyFont="1" applyBorder="1" applyAlignment="1">
      <alignment horizontal="left" shrinkToFit="1"/>
    </xf>
    <xf numFmtId="0" fontId="50" fillId="0" borderId="53" xfId="0" applyFont="1" applyBorder="1" applyAlignment="1">
      <alignment shrinkToFit="1"/>
    </xf>
    <xf numFmtId="0" fontId="46" fillId="0" borderId="53" xfId="0" applyFont="1" applyBorder="1" applyAlignment="1">
      <alignment horizontal="left" shrinkToFit="1"/>
    </xf>
    <xf numFmtId="0" fontId="52" fillId="0" borderId="0" xfId="0" applyFont="1" applyAlignment="1">
      <alignment horizontal="left" shrinkToFit="1"/>
    </xf>
    <xf numFmtId="0" fontId="38" fillId="0" borderId="0" xfId="0" applyFont="1" applyAlignment="1">
      <alignment shrinkToFit="1"/>
    </xf>
    <xf numFmtId="0" fontId="46" fillId="0" borderId="0" xfId="0" applyFont="1" applyAlignment="1">
      <alignment horizontal="left" shrinkToFit="1"/>
    </xf>
    <xf numFmtId="0" fontId="39" fillId="0" borderId="61" xfId="0" applyFont="1" applyBorder="1" applyAlignment="1">
      <alignment shrinkToFit="1"/>
    </xf>
    <xf numFmtId="0" fontId="53" fillId="0" borderId="14" xfId="0" applyFont="1" applyBorder="1" applyAlignment="1">
      <alignment horizontal="left" shrinkToFit="1"/>
    </xf>
    <xf numFmtId="0" fontId="54" fillId="0" borderId="53" xfId="0" applyFont="1" applyBorder="1" applyAlignment="1">
      <alignment shrinkToFit="1"/>
    </xf>
    <xf numFmtId="0" fontId="55" fillId="0" borderId="53" xfId="0" applyFont="1" applyBorder="1" applyAlignment="1">
      <alignment horizontal="left" shrinkToFit="1"/>
    </xf>
    <xf numFmtId="0" fontId="10" fillId="10" borderId="20" xfId="0" applyFont="1" applyFill="1" applyBorder="1"/>
    <xf numFmtId="0" fontId="10" fillId="10" borderId="2" xfId="0" applyFont="1" applyFill="1" applyBorder="1"/>
    <xf numFmtId="0" fontId="10" fillId="10" borderId="0" xfId="0" applyFont="1" applyFill="1"/>
    <xf numFmtId="0" fontId="7" fillId="0" borderId="67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29" fillId="0" borderId="67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10" fillId="0" borderId="67" xfId="0" applyFont="1" applyBorder="1"/>
    <xf numFmtId="0" fontId="0" fillId="9" borderId="0" xfId="0" applyFill="1"/>
    <xf numFmtId="0" fontId="12" fillId="0" borderId="30" xfId="0" applyFont="1" applyBorder="1" applyAlignment="1">
      <alignment horizontal="center"/>
    </xf>
    <xf numFmtId="49" fontId="29" fillId="0" borderId="30" xfId="0" applyNumberFormat="1" applyFont="1" applyBorder="1" applyAlignment="1">
      <alignment horizontal="center"/>
    </xf>
    <xf numFmtId="9" fontId="39" fillId="0" borderId="0" xfId="0" applyNumberFormat="1" applyFont="1" applyAlignment="1">
      <alignment shrinkToFit="1"/>
    </xf>
    <xf numFmtId="3" fontId="39" fillId="10" borderId="6" xfId="1" applyNumberFormat="1" applyFont="1" applyFill="1" applyBorder="1" applyAlignment="1">
      <alignment horizontal="center" shrinkToFit="1"/>
    </xf>
    <xf numFmtId="2" fontId="50" fillId="0" borderId="0" xfId="0" applyNumberFormat="1" applyFont="1" applyAlignment="1">
      <alignment shrinkToFit="1"/>
    </xf>
    <xf numFmtId="2" fontId="47" fillId="0" borderId="1" xfId="0" applyNumberFormat="1" applyFont="1" applyBorder="1" applyAlignment="1">
      <alignment shrinkToFit="1"/>
    </xf>
    <xf numFmtId="2" fontId="39" fillId="0" borderId="0" xfId="0" applyNumberFormat="1" applyFont="1" applyAlignment="1">
      <alignment horizontal="right" shrinkToFit="1"/>
    </xf>
    <xf numFmtId="9" fontId="39" fillId="0" borderId="71" xfId="0" applyNumberFormat="1" applyFont="1" applyBorder="1" applyAlignment="1">
      <alignment shrinkToFit="1"/>
    </xf>
    <xf numFmtId="9" fontId="39" fillId="0" borderId="69" xfId="0" applyNumberFormat="1" applyFont="1" applyBorder="1" applyAlignment="1">
      <alignment shrinkToFit="1"/>
    </xf>
    <xf numFmtId="1" fontId="9" fillId="0" borderId="2" xfId="0" applyNumberFormat="1" applyFont="1" applyBorder="1"/>
    <xf numFmtId="9" fontId="39" fillId="0" borderId="70" xfId="0" applyNumberFormat="1" applyFont="1" applyBorder="1" applyAlignment="1">
      <alignment shrinkToFit="1"/>
    </xf>
    <xf numFmtId="0" fontId="5" fillId="0" borderId="82" xfId="0" applyFont="1" applyBorder="1" applyAlignment="1">
      <alignment horizontal="center"/>
    </xf>
    <xf numFmtId="1" fontId="7" fillId="0" borderId="83" xfId="0" applyNumberFormat="1" applyFont="1" applyBorder="1" applyAlignment="1">
      <alignment horizontal="center"/>
    </xf>
    <xf numFmtId="9" fontId="7" fillId="0" borderId="73" xfId="1" applyFont="1" applyBorder="1"/>
    <xf numFmtId="9" fontId="7" fillId="0" borderId="74" xfId="1" applyFont="1" applyBorder="1"/>
    <xf numFmtId="0" fontId="21" fillId="0" borderId="17" xfId="0" applyFont="1" applyBorder="1" applyAlignment="1">
      <alignment horizontal="left" shrinkToFit="1"/>
    </xf>
    <xf numFmtId="0" fontId="18" fillId="0" borderId="15" xfId="0" applyFont="1" applyBorder="1"/>
    <xf numFmtId="9" fontId="7" fillId="10" borderId="73" xfId="1" applyFont="1" applyFill="1" applyBorder="1"/>
    <xf numFmtId="0" fontId="10" fillId="10" borderId="17" xfId="0" applyFont="1" applyFill="1" applyBorder="1"/>
    <xf numFmtId="9" fontId="7" fillId="10" borderId="74" xfId="1" applyFont="1" applyFill="1" applyBorder="1"/>
    <xf numFmtId="9" fontId="7" fillId="7" borderId="73" xfId="1" applyFont="1" applyFill="1" applyBorder="1"/>
    <xf numFmtId="9" fontId="7" fillId="5" borderId="73" xfId="1" applyFont="1" applyFill="1" applyBorder="1"/>
    <xf numFmtId="0" fontId="9" fillId="0" borderId="88" xfId="0" applyFont="1" applyBorder="1" applyAlignment="1">
      <alignment horizontal="center"/>
    </xf>
    <xf numFmtId="0" fontId="9" fillId="0" borderId="88" xfId="0" applyFont="1" applyBorder="1"/>
    <xf numFmtId="0" fontId="54" fillId="0" borderId="61" xfId="0" applyFont="1" applyBorder="1" applyAlignment="1">
      <alignment shrinkToFit="1"/>
    </xf>
    <xf numFmtId="0" fontId="57" fillId="0" borderId="89" xfId="0" applyFont="1" applyBorder="1" applyAlignment="1">
      <alignment horizontal="left" shrinkToFit="1"/>
    </xf>
    <xf numFmtId="0" fontId="0" fillId="0" borderId="87" xfId="0" applyBorder="1"/>
    <xf numFmtId="0" fontId="7" fillId="0" borderId="87" xfId="0" applyFont="1" applyBorder="1" applyAlignment="1">
      <alignment horizontal="center"/>
    </xf>
    <xf numFmtId="0" fontId="9" fillId="0" borderId="87" xfId="0" applyFont="1" applyBorder="1" applyAlignment="1">
      <alignment horizontal="center"/>
    </xf>
    <xf numFmtId="0" fontId="29" fillId="0" borderId="87" xfId="0" applyFont="1" applyBorder="1" applyAlignment="1">
      <alignment horizontal="center"/>
    </xf>
    <xf numFmtId="0" fontId="10" fillId="0" borderId="87" xfId="0" applyFont="1" applyBorder="1"/>
    <xf numFmtId="0" fontId="9" fillId="0" borderId="87" xfId="0" applyFont="1" applyBorder="1"/>
    <xf numFmtId="0" fontId="28" fillId="0" borderId="87" xfId="0" applyFont="1" applyBorder="1"/>
    <xf numFmtId="0" fontId="5" fillId="0" borderId="87" xfId="0" applyFont="1" applyBorder="1"/>
    <xf numFmtId="0" fontId="4" fillId="0" borderId="87" xfId="0" applyFont="1" applyBorder="1"/>
    <xf numFmtId="0" fontId="0" fillId="0" borderId="88" xfId="0" applyBorder="1"/>
    <xf numFmtId="0" fontId="34" fillId="0" borderId="90" xfId="0" applyFont="1" applyBorder="1"/>
    <xf numFmtId="4" fontId="0" fillId="0" borderId="90" xfId="0" applyNumberFormat="1" applyBorder="1"/>
    <xf numFmtId="49" fontId="0" fillId="0" borderId="91" xfId="0" applyNumberFormat="1" applyBorder="1"/>
    <xf numFmtId="49" fontId="0" fillId="0" borderId="92" xfId="0" applyNumberFormat="1" applyBorder="1"/>
    <xf numFmtId="14" fontId="0" fillId="0" borderId="92" xfId="0" applyNumberFormat="1" applyBorder="1"/>
    <xf numFmtId="4" fontId="0" fillId="0" borderId="92" xfId="0" applyNumberFormat="1" applyBorder="1"/>
    <xf numFmtId="9" fontId="7" fillId="0" borderId="75" xfId="1" applyFont="1" applyBorder="1"/>
    <xf numFmtId="9" fontId="7" fillId="0" borderId="76" xfId="1" applyFont="1" applyBorder="1"/>
    <xf numFmtId="0" fontId="10" fillId="0" borderId="49" xfId="0" applyFont="1" applyBorder="1"/>
    <xf numFmtId="9" fontId="39" fillId="0" borderId="61" xfId="0" applyNumberFormat="1" applyFont="1" applyBorder="1" applyAlignment="1">
      <alignment shrinkToFit="1"/>
    </xf>
    <xf numFmtId="9" fontId="56" fillId="10" borderId="46" xfId="1" applyFont="1" applyFill="1" applyBorder="1" applyAlignment="1">
      <alignment vertical="center" shrinkToFit="1"/>
    </xf>
    <xf numFmtId="0" fontId="41" fillId="0" borderId="93" xfId="0" applyFont="1" applyBorder="1" applyAlignment="1">
      <alignment shrinkToFit="1"/>
    </xf>
    <xf numFmtId="0" fontId="43" fillId="0" borderId="93" xfId="0" applyFont="1" applyBorder="1" applyAlignment="1">
      <alignment shrinkToFit="1"/>
    </xf>
    <xf numFmtId="0" fontId="43" fillId="0" borderId="94" xfId="0" applyFont="1" applyBorder="1" applyAlignment="1">
      <alignment shrinkToFit="1"/>
    </xf>
    <xf numFmtId="9" fontId="39" fillId="0" borderId="93" xfId="0" applyNumberFormat="1" applyFont="1" applyBorder="1" applyAlignment="1">
      <alignment shrinkToFit="1"/>
    </xf>
    <xf numFmtId="0" fontId="44" fillId="0" borderId="95" xfId="0" applyFont="1" applyBorder="1" applyAlignment="1">
      <alignment shrinkToFit="1"/>
    </xf>
    <xf numFmtId="164" fontId="5" fillId="0" borderId="0" xfId="4" applyNumberFormat="1" applyFont="1" applyAlignment="1">
      <alignment horizontal="center"/>
    </xf>
    <xf numFmtId="164" fontId="7" fillId="0" borderId="3" xfId="4" applyNumberFormat="1" applyFont="1" applyBorder="1" applyAlignment="1">
      <alignment horizontal="center"/>
    </xf>
    <xf numFmtId="164" fontId="4" fillId="0" borderId="2" xfId="4" applyNumberFormat="1" applyFont="1" applyBorder="1"/>
    <xf numFmtId="164" fontId="7" fillId="0" borderId="73" xfId="4" applyNumberFormat="1" applyFont="1" applyBorder="1"/>
    <xf numFmtId="164" fontId="7" fillId="0" borderId="74" xfId="4" applyNumberFormat="1" applyFont="1" applyBorder="1"/>
    <xf numFmtId="164" fontId="9" fillId="0" borderId="0" xfId="4" applyNumberFormat="1" applyFont="1"/>
    <xf numFmtId="164" fontId="9" fillId="0" borderId="2" xfId="4" applyNumberFormat="1" applyFont="1" applyBorder="1"/>
    <xf numFmtId="164" fontId="7" fillId="10" borderId="73" xfId="4" applyNumberFormat="1" applyFont="1" applyFill="1" applyBorder="1"/>
    <xf numFmtId="164" fontId="7" fillId="10" borderId="74" xfId="4" applyNumberFormat="1" applyFont="1" applyFill="1" applyBorder="1"/>
    <xf numFmtId="164" fontId="7" fillId="0" borderId="73" xfId="4" applyNumberFormat="1" applyFont="1" applyFill="1" applyBorder="1"/>
    <xf numFmtId="164" fontId="7" fillId="0" borderId="75" xfId="4" applyNumberFormat="1" applyFont="1" applyBorder="1"/>
    <xf numFmtId="164" fontId="7" fillId="0" borderId="65" xfId="4" applyNumberFormat="1" applyFont="1" applyBorder="1"/>
    <xf numFmtId="164" fontId="7" fillId="0" borderId="76" xfId="4" applyNumberFormat="1" applyFont="1" applyBorder="1"/>
    <xf numFmtId="164" fontId="7" fillId="5" borderId="73" xfId="4" applyNumberFormat="1" applyFont="1" applyFill="1" applyBorder="1"/>
    <xf numFmtId="164" fontId="7" fillId="7" borderId="73" xfId="4" applyNumberFormat="1" applyFont="1" applyFill="1" applyBorder="1"/>
    <xf numFmtId="164" fontId="9" fillId="0" borderId="46" xfId="4" applyNumberFormat="1" applyFont="1" applyBorder="1"/>
    <xf numFmtId="164" fontId="17" fillId="0" borderId="84" xfId="4" applyNumberFormat="1" applyFont="1" applyBorder="1" applyAlignment="1">
      <alignment vertical="center"/>
    </xf>
    <xf numFmtId="164" fontId="9" fillId="0" borderId="76" xfId="4" applyNumberFormat="1" applyFont="1" applyFill="1" applyBorder="1"/>
    <xf numFmtId="164" fontId="5" fillId="0" borderId="87" xfId="4" applyNumberFormat="1" applyFont="1" applyFill="1" applyBorder="1"/>
    <xf numFmtId="164" fontId="5" fillId="0" borderId="0" xfId="4" applyNumberFormat="1" applyFont="1" applyFill="1" applyBorder="1"/>
    <xf numFmtId="164" fontId="4" fillId="0" borderId="0" xfId="4" applyNumberFormat="1" applyFont="1"/>
    <xf numFmtId="164" fontId="5" fillId="0" borderId="77" xfId="4" applyNumberFormat="1" applyFont="1" applyBorder="1" applyAlignment="1">
      <alignment horizontal="center"/>
    </xf>
    <xf numFmtId="164" fontId="5" fillId="0" borderId="78" xfId="4" applyNumberFormat="1" applyFont="1" applyBorder="1" applyAlignment="1">
      <alignment horizontal="center"/>
    </xf>
    <xf numFmtId="164" fontId="5" fillId="0" borderId="79" xfId="4" applyNumberFormat="1" applyFont="1" applyBorder="1" applyAlignment="1">
      <alignment horizontal="center"/>
    </xf>
    <xf numFmtId="164" fontId="7" fillId="0" borderId="80" xfId="4" applyNumberFormat="1" applyFont="1" applyBorder="1" applyAlignment="1">
      <alignment horizontal="center"/>
    </xf>
    <xf numFmtId="164" fontId="7" fillId="0" borderId="81" xfId="4" applyNumberFormat="1" applyFont="1" applyBorder="1" applyAlignment="1">
      <alignment horizontal="center"/>
    </xf>
    <xf numFmtId="164" fontId="7" fillId="0" borderId="20" xfId="4" applyNumberFormat="1" applyFont="1" applyFill="1" applyBorder="1"/>
    <xf numFmtId="164" fontId="7" fillId="0" borderId="17" xfId="4" applyNumberFormat="1" applyFont="1" applyFill="1" applyBorder="1"/>
    <xf numFmtId="164" fontId="31" fillId="0" borderId="20" xfId="4" applyNumberFormat="1" applyFont="1" applyFill="1" applyBorder="1"/>
    <xf numFmtId="164" fontId="37" fillId="0" borderId="20" xfId="4" applyNumberFormat="1" applyFont="1" applyFill="1" applyBorder="1"/>
    <xf numFmtId="164" fontId="31" fillId="10" borderId="20" xfId="4" applyNumberFormat="1" applyFont="1" applyFill="1" applyBorder="1"/>
    <xf numFmtId="164" fontId="37" fillId="10" borderId="20" xfId="4" applyNumberFormat="1" applyFont="1" applyFill="1" applyBorder="1"/>
    <xf numFmtId="164" fontId="7" fillId="10" borderId="20" xfId="4" applyNumberFormat="1" applyFont="1" applyFill="1" applyBorder="1"/>
    <xf numFmtId="164" fontId="31" fillId="10" borderId="17" xfId="4" applyNumberFormat="1" applyFont="1" applyFill="1" applyBorder="1"/>
    <xf numFmtId="164" fontId="7" fillId="10" borderId="17" xfId="4" applyNumberFormat="1" applyFont="1" applyFill="1" applyBorder="1"/>
    <xf numFmtId="164" fontId="33" fillId="0" borderId="87" xfId="4" applyNumberFormat="1" applyFont="1" applyFill="1" applyBorder="1"/>
    <xf numFmtId="164" fontId="31" fillId="0" borderId="2" xfId="4" applyNumberFormat="1" applyFont="1" applyFill="1" applyBorder="1"/>
    <xf numFmtId="164" fontId="31" fillId="0" borderId="17" xfId="4" applyNumberFormat="1" applyFont="1" applyFill="1" applyBorder="1"/>
    <xf numFmtId="164" fontId="7" fillId="10" borderId="0" xfId="4" applyNumberFormat="1" applyFont="1" applyFill="1"/>
    <xf numFmtId="164" fontId="37" fillId="0" borderId="2" xfId="4" applyNumberFormat="1" applyFont="1" applyFill="1" applyBorder="1"/>
    <xf numFmtId="164" fontId="37" fillId="0" borderId="17" xfId="4" applyNumberFormat="1" applyFont="1" applyFill="1" applyBorder="1"/>
    <xf numFmtId="164" fontId="31" fillId="0" borderId="20" xfId="4" applyNumberFormat="1" applyFont="1" applyFill="1" applyBorder="1" applyAlignment="1">
      <alignment horizontal="right"/>
    </xf>
    <xf numFmtId="164" fontId="31" fillId="0" borderId="0" xfId="4" applyNumberFormat="1" applyFont="1" applyFill="1" applyBorder="1"/>
    <xf numFmtId="164" fontId="5" fillId="0" borderId="87" xfId="4" applyNumberFormat="1" applyFont="1" applyBorder="1"/>
    <xf numFmtId="164" fontId="7" fillId="0" borderId="33" xfId="4" applyNumberFormat="1" applyFont="1" applyFill="1" applyBorder="1"/>
    <xf numFmtId="164" fontId="7" fillId="0" borderId="30" xfId="4" applyNumberFormat="1" applyFont="1" applyFill="1" applyBorder="1"/>
    <xf numFmtId="164" fontId="37" fillId="0" borderId="30" xfId="4" applyNumberFormat="1" applyFont="1" applyFill="1" applyBorder="1"/>
    <xf numFmtId="164" fontId="7" fillId="0" borderId="2" xfId="4" applyNumberFormat="1" applyFont="1" applyFill="1" applyBorder="1"/>
    <xf numFmtId="164" fontId="7" fillId="5" borderId="20" xfId="4" applyNumberFormat="1" applyFont="1" applyFill="1" applyBorder="1"/>
    <xf numFmtId="164" fontId="7" fillId="7" borderId="20" xfId="4" applyNumberFormat="1" applyFont="1" applyFill="1" applyBorder="1"/>
    <xf numFmtId="164" fontId="37" fillId="7" borderId="20" xfId="4" applyNumberFormat="1" applyFont="1" applyFill="1" applyBorder="1"/>
    <xf numFmtId="164" fontId="17" fillId="0" borderId="41" xfId="4" applyNumberFormat="1" applyFont="1" applyBorder="1" applyAlignment="1">
      <alignment vertical="center"/>
    </xf>
    <xf numFmtId="164" fontId="9" fillId="0" borderId="23" xfId="4" applyNumberFormat="1" applyFont="1" applyFill="1" applyBorder="1"/>
    <xf numFmtId="164" fontId="38" fillId="10" borderId="10" xfId="4" applyNumberFormat="1" applyFont="1" applyFill="1" applyBorder="1" applyAlignment="1">
      <alignment horizontal="center" shrinkToFit="1"/>
    </xf>
    <xf numFmtId="164" fontId="39" fillId="10" borderId="12" xfId="4" applyNumberFormat="1" applyFont="1" applyFill="1" applyBorder="1" applyAlignment="1">
      <alignment horizontal="center" shrinkToFit="1"/>
    </xf>
    <xf numFmtId="164" fontId="39" fillId="10" borderId="6" xfId="4" applyNumberFormat="1" applyFont="1" applyFill="1" applyBorder="1" applyAlignment="1">
      <alignment horizontal="center" shrinkToFit="1"/>
    </xf>
    <xf numFmtId="164" fontId="41" fillId="0" borderId="0" xfId="4" applyNumberFormat="1" applyFont="1"/>
    <xf numFmtId="164" fontId="39" fillId="0" borderId="1" xfId="4" applyNumberFormat="1" applyFont="1" applyBorder="1" applyAlignment="1">
      <alignment horizontal="center" shrinkToFit="1"/>
    </xf>
    <xf numFmtId="164" fontId="39" fillId="0" borderId="50" xfId="4" applyNumberFormat="1" applyFont="1" applyBorder="1" applyAlignment="1">
      <alignment shrinkToFit="1"/>
    </xf>
    <xf numFmtId="164" fontId="39" fillId="10" borderId="50" xfId="4" applyNumberFormat="1" applyFont="1" applyFill="1" applyBorder="1" applyAlignment="1">
      <alignment shrinkToFit="1"/>
    </xf>
    <xf numFmtId="164" fontId="45" fillId="0" borderId="50" xfId="4" applyNumberFormat="1" applyFont="1" applyBorder="1" applyAlignment="1">
      <alignment shrinkToFit="1"/>
    </xf>
    <xf numFmtId="164" fontId="39" fillId="0" borderId="57" xfId="4" applyNumberFormat="1" applyFont="1" applyBorder="1" applyAlignment="1">
      <alignment shrinkToFit="1"/>
    </xf>
    <xf numFmtId="164" fontId="45" fillId="0" borderId="57" xfId="4" applyNumberFormat="1" applyFont="1" applyBorder="1" applyAlignment="1">
      <alignment shrinkToFit="1"/>
    </xf>
    <xf numFmtId="164" fontId="39" fillId="10" borderId="57" xfId="4" applyNumberFormat="1" applyFont="1" applyFill="1" applyBorder="1" applyAlignment="1">
      <alignment shrinkToFit="1"/>
    </xf>
    <xf numFmtId="164" fontId="39" fillId="0" borderId="53" xfId="4" applyNumberFormat="1" applyFont="1" applyBorder="1" applyAlignment="1">
      <alignment shrinkToFit="1"/>
    </xf>
    <xf numFmtId="164" fontId="38" fillId="10" borderId="1" xfId="4" applyNumberFormat="1" applyFont="1" applyFill="1" applyBorder="1" applyAlignment="1">
      <alignment shrinkToFit="1"/>
    </xf>
    <xf numFmtId="164" fontId="47" fillId="0" borderId="53" xfId="4" applyNumberFormat="1" applyFont="1" applyBorder="1" applyAlignment="1">
      <alignment shrinkToFit="1"/>
    </xf>
    <xf numFmtId="164" fontId="47" fillId="0" borderId="0" xfId="4" applyNumberFormat="1" applyFont="1" applyAlignment="1">
      <alignment shrinkToFit="1"/>
    </xf>
    <xf numFmtId="164" fontId="47" fillId="0" borderId="1" xfId="4" applyNumberFormat="1" applyFont="1" applyBorder="1" applyAlignment="1">
      <alignment shrinkToFit="1"/>
    </xf>
    <xf numFmtId="164" fontId="48" fillId="0" borderId="1" xfId="4" applyNumberFormat="1" applyFont="1" applyBorder="1" applyAlignment="1">
      <alignment shrinkToFit="1"/>
    </xf>
    <xf numFmtId="164" fontId="39" fillId="10" borderId="1" xfId="4" applyNumberFormat="1" applyFont="1" applyFill="1" applyBorder="1" applyAlignment="1">
      <alignment shrinkToFit="1"/>
    </xf>
    <xf numFmtId="164" fontId="45" fillId="0" borderId="1" xfId="4" applyNumberFormat="1" applyFont="1" applyBorder="1" applyAlignment="1">
      <alignment shrinkToFit="1"/>
    </xf>
    <xf numFmtId="164" fontId="39" fillId="0" borderId="1" xfId="4" applyNumberFormat="1" applyFont="1" applyBorder="1" applyAlignment="1">
      <alignment shrinkToFit="1"/>
    </xf>
    <xf numFmtId="164" fontId="39" fillId="0" borderId="50" xfId="4" applyNumberFormat="1" applyFont="1" applyBorder="1" applyAlignment="1">
      <alignment horizontal="right" shrinkToFit="1"/>
    </xf>
    <xf numFmtId="164" fontId="39" fillId="10" borderId="50" xfId="4" applyNumberFormat="1" applyFont="1" applyFill="1" applyBorder="1" applyAlignment="1">
      <alignment horizontal="right" shrinkToFit="1"/>
    </xf>
    <xf numFmtId="164" fontId="48" fillId="0" borderId="50" xfId="4" applyNumberFormat="1" applyFont="1" applyBorder="1" applyAlignment="1">
      <alignment horizontal="right" shrinkToFit="1"/>
    </xf>
    <xf numFmtId="164" fontId="45" fillId="0" borderId="50" xfId="4" applyNumberFormat="1" applyFont="1" applyBorder="1" applyAlignment="1">
      <alignment horizontal="right" shrinkToFit="1"/>
    </xf>
    <xf numFmtId="164" fontId="48" fillId="10" borderId="50" xfId="4" applyNumberFormat="1" applyFont="1" applyFill="1" applyBorder="1" applyAlignment="1">
      <alignment horizontal="right" shrinkToFit="1"/>
    </xf>
    <xf numFmtId="164" fontId="48" fillId="0" borderId="53" xfId="4" applyNumberFormat="1" applyFont="1" applyBorder="1" applyAlignment="1">
      <alignment horizontal="right" shrinkToFit="1"/>
    </xf>
    <xf numFmtId="164" fontId="48" fillId="10" borderId="53" xfId="4" applyNumberFormat="1" applyFont="1" applyFill="1" applyBorder="1" applyAlignment="1">
      <alignment horizontal="right" shrinkToFit="1"/>
    </xf>
    <xf numFmtId="164" fontId="45" fillId="0" borderId="53" xfId="4" applyNumberFormat="1" applyFont="1" applyBorder="1" applyAlignment="1">
      <alignment horizontal="right" shrinkToFit="1"/>
    </xf>
    <xf numFmtId="164" fontId="39" fillId="0" borderId="31" xfId="4" applyNumberFormat="1" applyFont="1" applyBorder="1" applyAlignment="1">
      <alignment horizontal="right" shrinkToFit="1"/>
    </xf>
    <xf numFmtId="164" fontId="39" fillId="10" borderId="31" xfId="4" applyNumberFormat="1" applyFont="1" applyFill="1" applyBorder="1" applyAlignment="1">
      <alignment horizontal="right" shrinkToFit="1"/>
    </xf>
    <xf numFmtId="164" fontId="49" fillId="10" borderId="1" xfId="4" applyNumberFormat="1" applyFont="1" applyFill="1" applyBorder="1" applyAlignment="1">
      <alignment horizontal="right" shrinkToFit="1"/>
    </xf>
    <xf numFmtId="164" fontId="50" fillId="0" borderId="0" xfId="4" applyNumberFormat="1" applyFont="1" applyAlignment="1">
      <alignment shrinkToFit="1"/>
    </xf>
    <xf numFmtId="164" fontId="51" fillId="0" borderId="0" xfId="4" applyNumberFormat="1" applyFont="1" applyAlignment="1">
      <alignment horizontal="right" shrinkToFit="1"/>
    </xf>
    <xf numFmtId="164" fontId="51" fillId="10" borderId="0" xfId="4" applyNumberFormat="1" applyFont="1" applyFill="1" applyAlignment="1">
      <alignment horizontal="right" shrinkToFit="1"/>
    </xf>
    <xf numFmtId="164" fontId="51" fillId="0" borderId="23" xfId="4" applyNumberFormat="1" applyFont="1" applyBorder="1" applyAlignment="1">
      <alignment horizontal="right" shrinkToFit="1"/>
    </xf>
    <xf numFmtId="164" fontId="51" fillId="10" borderId="23" xfId="4" applyNumberFormat="1" applyFont="1" applyFill="1" applyBorder="1" applyAlignment="1">
      <alignment horizontal="right" shrinkToFit="1"/>
    </xf>
    <xf numFmtId="164" fontId="39" fillId="0" borderId="23" xfId="4" applyNumberFormat="1" applyFont="1" applyBorder="1" applyAlignment="1">
      <alignment shrinkToFit="1"/>
    </xf>
    <xf numFmtId="164" fontId="38" fillId="10" borderId="1" xfId="4" applyNumberFormat="1" applyFont="1" applyFill="1" applyBorder="1" applyAlignment="1">
      <alignment horizontal="right" shrinkToFit="1"/>
    </xf>
    <xf numFmtId="164" fontId="39" fillId="0" borderId="53" xfId="4" applyNumberFormat="1" applyFont="1" applyBorder="1" applyAlignment="1">
      <alignment horizontal="right" shrinkToFit="1"/>
    </xf>
    <xf numFmtId="164" fontId="39" fillId="0" borderId="0" xfId="4" applyNumberFormat="1" applyFont="1" applyAlignment="1">
      <alignment horizontal="right" shrinkToFit="1"/>
    </xf>
    <xf numFmtId="164" fontId="48" fillId="0" borderId="50" xfId="4" applyNumberFormat="1" applyFont="1" applyBorder="1" applyAlignment="1">
      <alignment shrinkToFit="1"/>
    </xf>
    <xf numFmtId="164" fontId="48" fillId="10" borderId="50" xfId="4" applyNumberFormat="1" applyFont="1" applyFill="1" applyBorder="1" applyAlignment="1">
      <alignment shrinkToFit="1"/>
    </xf>
    <xf numFmtId="164" fontId="48" fillId="0" borderId="53" xfId="4" applyNumberFormat="1" applyFont="1" applyBorder="1" applyAlignment="1">
      <alignment shrinkToFit="1"/>
    </xf>
    <xf numFmtId="164" fontId="48" fillId="10" borderId="53" xfId="4" applyNumberFormat="1" applyFont="1" applyFill="1" applyBorder="1" applyAlignment="1">
      <alignment shrinkToFit="1"/>
    </xf>
    <xf numFmtId="164" fontId="39" fillId="10" borderId="53" xfId="4" applyNumberFormat="1" applyFont="1" applyFill="1" applyBorder="1" applyAlignment="1">
      <alignment shrinkToFit="1"/>
    </xf>
    <xf numFmtId="164" fontId="48" fillId="0" borderId="93" xfId="4" applyNumberFormat="1" applyFont="1" applyBorder="1" applyAlignment="1">
      <alignment shrinkToFit="1"/>
    </xf>
    <xf numFmtId="164" fontId="48" fillId="10" borderId="93" xfId="4" applyNumberFormat="1" applyFont="1" applyFill="1" applyBorder="1" applyAlignment="1">
      <alignment shrinkToFit="1"/>
    </xf>
    <xf numFmtId="164" fontId="39" fillId="0" borderId="93" xfId="4" applyNumberFormat="1" applyFont="1" applyBorder="1" applyAlignment="1">
      <alignment shrinkToFit="1"/>
    </xf>
    <xf numFmtId="164" fontId="48" fillId="0" borderId="0" xfId="4" applyNumberFormat="1" applyFont="1" applyBorder="1" applyAlignment="1">
      <alignment shrinkToFit="1"/>
    </xf>
    <xf numFmtId="164" fontId="48" fillId="10" borderId="0" xfId="4" applyNumberFormat="1" applyFont="1" applyFill="1" applyBorder="1" applyAlignment="1">
      <alignment shrinkToFit="1"/>
    </xf>
    <xf numFmtId="164" fontId="51" fillId="0" borderId="20" xfId="4" applyNumberFormat="1" applyFont="1" applyBorder="1" applyAlignment="1">
      <alignment shrinkToFit="1"/>
    </xf>
    <xf numFmtId="164" fontId="51" fillId="10" borderId="20" xfId="4" applyNumberFormat="1" applyFont="1" applyFill="1" applyBorder="1" applyAlignment="1">
      <alignment shrinkToFit="1"/>
    </xf>
    <xf numFmtId="164" fontId="51" fillId="0" borderId="53" xfId="4" applyNumberFormat="1" applyFont="1" applyBorder="1" applyAlignment="1">
      <alignment shrinkToFit="1"/>
    </xf>
    <xf numFmtId="164" fontId="51" fillId="10" borderId="53" xfId="4" applyNumberFormat="1" applyFont="1" applyFill="1" applyBorder="1" applyAlignment="1">
      <alignment shrinkToFit="1"/>
    </xf>
    <xf numFmtId="164" fontId="39" fillId="0" borderId="50" xfId="4" applyNumberFormat="1" applyFont="1" applyFill="1" applyBorder="1" applyAlignment="1">
      <alignment shrinkToFit="1"/>
    </xf>
    <xf numFmtId="164" fontId="49" fillId="10" borderId="1" xfId="4" applyNumberFormat="1" applyFont="1" applyFill="1" applyBorder="1" applyAlignment="1">
      <alignment shrinkToFit="1"/>
    </xf>
    <xf numFmtId="164" fontId="50" fillId="0" borderId="53" xfId="4" applyNumberFormat="1" applyFont="1" applyBorder="1" applyAlignment="1">
      <alignment shrinkToFit="1"/>
    </xf>
    <xf numFmtId="164" fontId="38" fillId="0" borderId="0" xfId="4" applyNumberFormat="1" applyFont="1" applyAlignment="1">
      <alignment shrinkToFit="1"/>
    </xf>
    <xf numFmtId="164" fontId="38" fillId="0" borderId="58" xfId="4" applyNumberFormat="1" applyFont="1" applyBorder="1" applyAlignment="1">
      <alignment shrinkToFit="1"/>
    </xf>
    <xf numFmtId="164" fontId="43" fillId="0" borderId="61" xfId="4" applyNumberFormat="1" applyFont="1" applyBorder="1" applyAlignment="1">
      <alignment shrinkToFit="1"/>
    </xf>
    <xf numFmtId="164" fontId="43" fillId="10" borderId="61" xfId="4" applyNumberFormat="1" applyFont="1" applyFill="1" applyBorder="1" applyAlignment="1">
      <alignment shrinkToFit="1"/>
    </xf>
    <xf numFmtId="164" fontId="39" fillId="0" borderId="70" xfId="4" applyNumberFormat="1" applyFont="1" applyBorder="1" applyAlignment="1">
      <alignment shrinkToFit="1"/>
    </xf>
    <xf numFmtId="164" fontId="54" fillId="0" borderId="53" xfId="4" applyNumberFormat="1" applyFont="1" applyBorder="1" applyAlignment="1">
      <alignment shrinkToFit="1"/>
    </xf>
    <xf numFmtId="164" fontId="0" fillId="0" borderId="0" xfId="4" applyNumberFormat="1" applyFont="1"/>
    <xf numFmtId="0" fontId="10" fillId="3" borderId="2" xfId="0" applyFont="1" applyFill="1" applyBorder="1"/>
    <xf numFmtId="0" fontId="10" fillId="3" borderId="20" xfId="0" applyFont="1" applyFill="1" applyBorder="1"/>
    <xf numFmtId="164" fontId="7" fillId="0" borderId="21" xfId="4" applyNumberFormat="1" applyFont="1" applyBorder="1"/>
    <xf numFmtId="0" fontId="10" fillId="3" borderId="17" xfId="0" applyFont="1" applyFill="1" applyBorder="1"/>
    <xf numFmtId="164" fontId="31" fillId="0" borderId="96" xfId="4" applyNumberFormat="1" applyFont="1" applyFill="1" applyBorder="1"/>
    <xf numFmtId="164" fontId="31" fillId="0" borderId="21" xfId="4" applyNumberFormat="1" applyFont="1" applyFill="1" applyBorder="1"/>
    <xf numFmtId="0" fontId="10" fillId="3" borderId="30" xfId="0" applyFont="1" applyFill="1" applyBorder="1"/>
    <xf numFmtId="0" fontId="7" fillId="0" borderId="27" xfId="0" applyFont="1" applyBorder="1" applyAlignment="1">
      <alignment horizontal="left"/>
    </xf>
    <xf numFmtId="164" fontId="7" fillId="0" borderId="75" xfId="4" applyNumberFormat="1" applyFont="1" applyFill="1" applyBorder="1"/>
    <xf numFmtId="9" fontId="7" fillId="0" borderId="75" xfId="1" applyFont="1" applyFill="1" applyBorder="1"/>
    <xf numFmtId="0" fontId="1" fillId="10" borderId="34" xfId="0" applyFont="1" applyFill="1" applyBorder="1" applyAlignment="1">
      <alignment horizontal="center"/>
    </xf>
    <xf numFmtId="0" fontId="1" fillId="10" borderId="35" xfId="0" applyFont="1" applyFill="1" applyBorder="1" applyAlignment="1">
      <alignment horizontal="center"/>
    </xf>
    <xf numFmtId="0" fontId="1" fillId="10" borderId="36" xfId="0" applyFont="1" applyFill="1" applyBorder="1" applyAlignment="1">
      <alignment horizontal="center"/>
    </xf>
    <xf numFmtId="0" fontId="20" fillId="10" borderId="37" xfId="0" applyFont="1" applyFill="1" applyBorder="1" applyAlignment="1">
      <alignment horizontal="center"/>
    </xf>
    <xf numFmtId="0" fontId="20" fillId="10" borderId="38" xfId="0" applyFont="1" applyFill="1" applyBorder="1" applyAlignment="1">
      <alignment horizontal="center"/>
    </xf>
    <xf numFmtId="0" fontId="20" fillId="10" borderId="39" xfId="0" applyFont="1" applyFill="1" applyBorder="1" applyAlignment="1">
      <alignment horizontal="center"/>
    </xf>
    <xf numFmtId="3" fontId="1" fillId="10" borderId="33" xfId="0" applyNumberFormat="1" applyFont="1" applyFill="1" applyBorder="1"/>
    <xf numFmtId="3" fontId="1" fillId="10" borderId="33" xfId="1" applyNumberFormat="1" applyFont="1" applyFill="1" applyBorder="1"/>
    <xf numFmtId="3" fontId="1" fillId="10" borderId="20" xfId="1" applyNumberFormat="1" applyFont="1" applyFill="1" applyBorder="1"/>
    <xf numFmtId="3" fontId="1" fillId="10" borderId="31" xfId="0" applyNumberFormat="1" applyFont="1" applyFill="1" applyBorder="1"/>
    <xf numFmtId="3" fontId="1" fillId="10" borderId="31" xfId="1" applyNumberFormat="1" applyFont="1" applyFill="1" applyBorder="1"/>
    <xf numFmtId="3" fontId="1" fillId="10" borderId="46" xfId="1" applyNumberFormat="1" applyFont="1" applyFill="1" applyBorder="1"/>
    <xf numFmtId="3" fontId="1" fillId="10" borderId="0" xfId="0" applyNumberFormat="1" applyFont="1" applyFill="1"/>
    <xf numFmtId="3" fontId="1" fillId="10" borderId="21" xfId="1" applyNumberFormat="1" applyFont="1" applyFill="1" applyBorder="1"/>
    <xf numFmtId="3" fontId="1" fillId="10" borderId="26" xfId="1" applyNumberFormat="1" applyFont="1" applyFill="1" applyBorder="1"/>
    <xf numFmtId="3" fontId="1" fillId="10" borderId="21" xfId="0" applyNumberFormat="1" applyFont="1" applyFill="1" applyBorder="1"/>
    <xf numFmtId="3" fontId="1" fillId="10" borderId="26" xfId="0" applyNumberFormat="1" applyFont="1" applyFill="1" applyBorder="1"/>
    <xf numFmtId="3" fontId="1" fillId="10" borderId="22" xfId="0" applyNumberFormat="1" applyFont="1" applyFill="1" applyBorder="1"/>
    <xf numFmtId="3" fontId="1" fillId="10" borderId="22" xfId="1" applyNumberFormat="1" applyFont="1" applyFill="1" applyBorder="1"/>
    <xf numFmtId="3" fontId="1" fillId="10" borderId="44" xfId="1" applyNumberFormat="1" applyFont="1" applyFill="1" applyBorder="1"/>
    <xf numFmtId="3" fontId="1" fillId="10" borderId="72" xfId="1" applyNumberFormat="1" applyFont="1" applyFill="1" applyBorder="1"/>
    <xf numFmtId="3" fontId="1" fillId="10" borderId="16" xfId="0" applyNumberFormat="1" applyFont="1" applyFill="1" applyBorder="1"/>
    <xf numFmtId="3" fontId="1" fillId="10" borderId="65" xfId="0" applyNumberFormat="1" applyFont="1" applyFill="1" applyBorder="1"/>
    <xf numFmtId="3" fontId="1" fillId="10" borderId="87" xfId="0" applyNumberFormat="1" applyFont="1" applyFill="1" applyBorder="1"/>
    <xf numFmtId="3" fontId="1" fillId="10" borderId="2" xfId="0" applyNumberFormat="1" applyFont="1" applyFill="1" applyBorder="1"/>
    <xf numFmtId="0" fontId="20" fillId="10" borderId="86" xfId="0" applyFont="1" applyFill="1" applyBorder="1" applyAlignment="1">
      <alignment horizontal="center"/>
    </xf>
    <xf numFmtId="0" fontId="1" fillId="10" borderId="85" xfId="0" applyFont="1" applyFill="1" applyBorder="1" applyAlignment="1">
      <alignment horizontal="center"/>
    </xf>
    <xf numFmtId="9" fontId="39" fillId="0" borderId="97" xfId="0" applyNumberFormat="1" applyFont="1" applyBorder="1" applyAlignment="1">
      <alignment shrinkToFit="1"/>
    </xf>
    <xf numFmtId="0" fontId="41" fillId="0" borderId="46" xfId="0" applyFont="1" applyBorder="1" applyAlignment="1">
      <alignment shrinkToFit="1"/>
    </xf>
    <xf numFmtId="0" fontId="43" fillId="0" borderId="46" xfId="0" applyFont="1" applyBorder="1" applyAlignment="1">
      <alignment shrinkToFit="1"/>
    </xf>
    <xf numFmtId="0" fontId="43" fillId="0" borderId="98" xfId="0" applyFont="1" applyBorder="1" applyAlignment="1">
      <alignment shrinkToFit="1"/>
    </xf>
    <xf numFmtId="164" fontId="48" fillId="0" borderId="46" xfId="4" applyNumberFormat="1" applyFont="1" applyBorder="1" applyAlignment="1">
      <alignment shrinkToFit="1"/>
    </xf>
    <xf numFmtId="164" fontId="48" fillId="10" borderId="46" xfId="4" applyNumberFormat="1" applyFont="1" applyFill="1" applyBorder="1" applyAlignment="1">
      <alignment shrinkToFit="1"/>
    </xf>
    <xf numFmtId="164" fontId="39" fillId="0" borderId="46" xfId="4" applyNumberFormat="1" applyFont="1" applyBorder="1" applyAlignment="1">
      <alignment shrinkToFit="1"/>
    </xf>
    <xf numFmtId="9" fontId="39" fillId="0" borderId="46" xfId="0" applyNumberFormat="1" applyFont="1" applyBorder="1" applyAlignment="1">
      <alignment shrinkToFit="1"/>
    </xf>
    <xf numFmtId="0" fontId="44" fillId="0" borderId="99" xfId="0" applyFont="1" applyBorder="1" applyAlignment="1">
      <alignment shrinkToFit="1"/>
    </xf>
    <xf numFmtId="0" fontId="41" fillId="0" borderId="2" xfId="0" applyFont="1" applyBorder="1" applyAlignment="1">
      <alignment shrinkToFit="1"/>
    </xf>
    <xf numFmtId="0" fontId="43" fillId="0" borderId="2" xfId="0" applyFont="1" applyBorder="1" applyAlignment="1">
      <alignment shrinkToFit="1"/>
    </xf>
    <xf numFmtId="0" fontId="43" fillId="0" borderId="24" xfId="0" applyFont="1" applyBorder="1" applyAlignment="1">
      <alignment shrinkToFit="1"/>
    </xf>
    <xf numFmtId="164" fontId="48" fillId="0" borderId="2" xfId="4" applyNumberFormat="1" applyFont="1" applyBorder="1" applyAlignment="1">
      <alignment shrinkToFit="1"/>
    </xf>
    <xf numFmtId="164" fontId="48" fillId="10" borderId="2" xfId="4" applyNumberFormat="1" applyFont="1" applyFill="1" applyBorder="1" applyAlignment="1">
      <alignment shrinkToFit="1"/>
    </xf>
    <xf numFmtId="164" fontId="39" fillId="0" borderId="2" xfId="4" applyNumberFormat="1" applyFont="1" applyBorder="1" applyAlignment="1">
      <alignment shrinkToFit="1"/>
    </xf>
    <xf numFmtId="9" fontId="39" fillId="0" borderId="2" xfId="0" applyNumberFormat="1" applyFont="1" applyBorder="1" applyAlignment="1">
      <alignment shrinkToFit="1"/>
    </xf>
    <xf numFmtId="0" fontId="44" fillId="0" borderId="100" xfId="0" applyFont="1" applyBorder="1" applyAlignment="1">
      <alignment shrinkToFit="1"/>
    </xf>
    <xf numFmtId="0" fontId="41" fillId="0" borderId="20" xfId="0" applyFont="1" applyBorder="1" applyAlignment="1">
      <alignment shrinkToFit="1"/>
    </xf>
    <xf numFmtId="0" fontId="43" fillId="0" borderId="20" xfId="0" applyFont="1" applyBorder="1" applyAlignment="1">
      <alignment shrinkToFit="1"/>
    </xf>
    <xf numFmtId="164" fontId="48" fillId="0" borderId="20" xfId="4" applyNumberFormat="1" applyFont="1" applyBorder="1" applyAlignment="1">
      <alignment shrinkToFit="1"/>
    </xf>
    <xf numFmtId="164" fontId="48" fillId="10" borderId="20" xfId="4" applyNumberFormat="1" applyFont="1" applyFill="1" applyBorder="1" applyAlignment="1">
      <alignment shrinkToFit="1"/>
    </xf>
    <xf numFmtId="164" fontId="39" fillId="0" borderId="20" xfId="4" applyNumberFormat="1" applyFont="1" applyBorder="1" applyAlignment="1">
      <alignment shrinkToFit="1"/>
    </xf>
    <xf numFmtId="9" fontId="39" fillId="0" borderId="20" xfId="0" applyNumberFormat="1" applyFont="1" applyBorder="1" applyAlignment="1">
      <alignment shrinkToFit="1"/>
    </xf>
    <xf numFmtId="0" fontId="29" fillId="3" borderId="20" xfId="0" applyFont="1" applyFill="1" applyBorder="1" applyAlignment="1">
      <alignment horizontal="center"/>
    </xf>
    <xf numFmtId="9" fontId="7" fillId="0" borderId="73" xfId="1" applyFont="1" applyFill="1" applyBorder="1"/>
    <xf numFmtId="3" fontId="1" fillId="10" borderId="101" xfId="0" applyNumberFormat="1" applyFont="1" applyFill="1" applyBorder="1"/>
    <xf numFmtId="3" fontId="1" fillId="10" borderId="102" xfId="0" applyNumberFormat="1" applyFont="1" applyFill="1" applyBorder="1"/>
    <xf numFmtId="164" fontId="39" fillId="0" borderId="103" xfId="4" applyNumberFormat="1" applyFont="1" applyBorder="1" applyAlignment="1">
      <alignment shrinkToFit="1"/>
    </xf>
    <xf numFmtId="9" fontId="39" fillId="0" borderId="104" xfId="0" applyNumberFormat="1" applyFont="1" applyBorder="1" applyAlignment="1">
      <alignment shrinkToFit="1"/>
    </xf>
    <xf numFmtId="9" fontId="39" fillId="0" borderId="105" xfId="0" applyNumberFormat="1" applyFont="1" applyBorder="1" applyAlignment="1">
      <alignment shrinkToFit="1"/>
    </xf>
    <xf numFmtId="164" fontId="52" fillId="10" borderId="107" xfId="4" applyNumberFormat="1" applyFont="1" applyFill="1" applyBorder="1" applyAlignment="1">
      <alignment vertical="center" shrinkToFit="1"/>
    </xf>
    <xf numFmtId="9" fontId="39" fillId="0" borderId="107" xfId="1" applyFont="1" applyBorder="1" applyAlignment="1">
      <alignment shrinkToFit="1"/>
    </xf>
    <xf numFmtId="9" fontId="39" fillId="0" borderId="108" xfId="0" applyNumberFormat="1" applyFont="1" applyBorder="1" applyAlignment="1">
      <alignment shrinkToFit="1"/>
    </xf>
    <xf numFmtId="0" fontId="46" fillId="0" borderId="106" xfId="0" applyFont="1" applyBorder="1" applyAlignment="1">
      <alignment horizontal="left" shrinkToFit="1"/>
    </xf>
    <xf numFmtId="164" fontId="56" fillId="10" borderId="110" xfId="4" applyNumberFormat="1" applyFont="1" applyFill="1" applyBorder="1" applyAlignment="1">
      <alignment vertical="center" shrinkToFit="1"/>
    </xf>
    <xf numFmtId="1" fontId="56" fillId="10" borderId="107" xfId="0" applyNumberFormat="1" applyFont="1" applyFill="1" applyBorder="1" applyAlignment="1">
      <alignment vertical="center" shrinkToFit="1"/>
    </xf>
    <xf numFmtId="164" fontId="7" fillId="0" borderId="111" xfId="4" applyNumberFormat="1" applyFont="1" applyBorder="1"/>
    <xf numFmtId="9" fontId="7" fillId="0" borderId="111" xfId="1" applyFont="1" applyBorder="1"/>
    <xf numFmtId="164" fontId="7" fillId="0" borderId="111" xfId="4" applyNumberFormat="1" applyFont="1" applyBorder="1" applyProtection="1">
      <protection locked="0"/>
    </xf>
    <xf numFmtId="9" fontId="7" fillId="0" borderId="112" xfId="1" applyFont="1" applyBorder="1"/>
    <xf numFmtId="0" fontId="14" fillId="0" borderId="107" xfId="0" applyFont="1" applyBorder="1" applyAlignment="1">
      <alignment horizontal="left"/>
    </xf>
    <xf numFmtId="164" fontId="23" fillId="0" borderId="107" xfId="4" applyNumberFormat="1" applyFont="1" applyBorder="1" applyAlignment="1">
      <alignment vertical="center"/>
    </xf>
    <xf numFmtId="164" fontId="23" fillId="0" borderId="112" xfId="4" applyNumberFormat="1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58" fillId="0" borderId="6" xfId="0" applyFont="1" applyBorder="1" applyAlignment="1">
      <alignment horizontal="center" vertical="center" shrinkToFit="1"/>
    </xf>
    <xf numFmtId="0" fontId="52" fillId="0" borderId="106" xfId="0" applyFont="1" applyBorder="1" applyAlignment="1">
      <alignment horizontal="left" vertical="center" shrinkToFit="1"/>
    </xf>
    <xf numFmtId="0" fontId="52" fillId="0" borderId="107" xfId="0" applyFont="1" applyBorder="1" applyAlignment="1">
      <alignment horizontal="left" vertical="center" shrinkToFit="1"/>
    </xf>
    <xf numFmtId="0" fontId="52" fillId="0" borderId="109" xfId="0" applyFont="1" applyBorder="1" applyAlignment="1">
      <alignment horizontal="left" vertical="center" shrinkToFit="1"/>
    </xf>
    <xf numFmtId="0" fontId="52" fillId="0" borderId="110" xfId="0" applyFont="1" applyBorder="1" applyAlignment="1">
      <alignment horizontal="left" vertical="center" shrinkToFit="1"/>
    </xf>
    <xf numFmtId="0" fontId="23" fillId="0" borderId="106" xfId="0" applyFont="1" applyBorder="1" applyAlignment="1">
      <alignment horizontal="left" vertical="center"/>
    </xf>
    <xf numFmtId="0" fontId="23" fillId="0" borderId="107" xfId="0" applyFont="1" applyBorder="1" applyAlignment="1">
      <alignment horizontal="left" vertical="center"/>
    </xf>
    <xf numFmtId="0" fontId="23" fillId="0" borderId="108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7" fillId="0" borderId="32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/>
    </xf>
  </cellXfs>
  <cellStyles count="5">
    <cellStyle name="Čárka" xfId="4" builtinId="3"/>
    <cellStyle name="Hyperlink" xfId="3" xr:uid="{00000000-0005-0000-0000-000000000000}"/>
    <cellStyle name="Normální" xfId="0" builtinId="0"/>
    <cellStyle name="Normální 2" xfId="2" xr:uid="{00000000-0005-0000-0000-000002000000}"/>
    <cellStyle name="Procenta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6BE85"/>
      <color rgb="FFFFFF00"/>
      <color rgb="FFFF99FF"/>
      <color rgb="FFFFCC99"/>
      <color rgb="FF000000"/>
      <color rgb="FFFF7C80"/>
      <color rgb="FFB1A0C7"/>
      <color rgb="FFFCD5B4"/>
      <color rgb="FFB8CCE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 Papajanovský" id="{82F4ADD8-3E24-4153-B21B-876EA547397F}" userId="S::j.papajanovsky@ceska-kamenice.cz::59fa977e-49a9-4f64-9a26-fa982c138849" providerId="AD"/>
</personList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0" dT="2023-11-26T20:24:01.01" personId="{82F4ADD8-3E24-4153-B21B-876EA547397F}" id="{3FADB900-3E80-4311-B0BB-89318AF1D4F2}">
    <text>Upřesní J. Volfová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K73" dT="2023-11-26T20:23:50.39" personId="{82F4ADD8-3E24-4153-B21B-876EA547397F}" id="{BD0F44B2-5B3E-4D8B-A7C0-3A807229DB48}">
    <text>Upřesní J. Volfová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J176" dT="2023-11-26T21:31:21.86" personId="{82F4ADD8-3E24-4153-B21B-876EA547397F}" id="{4A5AB99D-C8B6-4904-9FCF-C86CB7D46D32}">
    <text>Poníženo o 100 tis. Kč na předpokládané úspoře plynu</text>
  </threadedComment>
  <threadedComment ref="J176" dT="2023-11-26T21:31:48.83" personId="{82F4ADD8-3E24-4153-B21B-876EA547397F}" id="{A5174306-3C42-43F5-A784-76E7996D04B6}" parentId="{4A5AB99D-C8B6-4904-9FCF-C86CB7D46D32}">
    <text>Elektronická ÚD + skener v tom zahrnuty jsou?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Normal="100" workbookViewId="0">
      <selection activeCell="E11" sqref="E11"/>
    </sheetView>
  </sheetViews>
  <sheetFormatPr defaultRowHeight="13.2" x14ac:dyDescent="0.25"/>
  <cols>
    <col min="1" max="1" width="18.109375" customWidth="1"/>
    <col min="2" max="5" width="18.5546875" customWidth="1"/>
    <col min="6" max="6" width="38.5546875" customWidth="1"/>
    <col min="8" max="8" width="10" customWidth="1"/>
  </cols>
  <sheetData>
    <row r="1" spans="1:14" ht="16.2" thickBot="1" x14ac:dyDescent="0.3">
      <c r="A1" s="474" t="s">
        <v>0</v>
      </c>
      <c r="B1" s="474"/>
      <c r="C1" s="474"/>
      <c r="D1" s="474"/>
      <c r="E1" s="474"/>
      <c r="F1" s="474"/>
      <c r="G1" s="25"/>
      <c r="H1" s="25"/>
      <c r="I1" s="25"/>
      <c r="J1" s="25"/>
      <c r="K1" s="25"/>
    </row>
    <row r="2" spans="1:14" x14ac:dyDescent="0.25">
      <c r="B2" s="404">
        <v>2023</v>
      </c>
      <c r="C2" s="405">
        <v>2023</v>
      </c>
      <c r="D2" s="406">
        <v>2023</v>
      </c>
      <c r="E2" s="430">
        <v>2024</v>
      </c>
    </row>
    <row r="3" spans="1:14" ht="13.8" thickBot="1" x14ac:dyDescent="0.3">
      <c r="B3" s="407" t="s">
        <v>1</v>
      </c>
      <c r="C3" s="408" t="s">
        <v>2</v>
      </c>
      <c r="D3" s="409" t="s">
        <v>3</v>
      </c>
      <c r="E3" s="429" t="s">
        <v>4</v>
      </c>
    </row>
    <row r="5" spans="1:14" x14ac:dyDescent="0.25">
      <c r="A5" s="23" t="s">
        <v>5</v>
      </c>
      <c r="B5" s="410">
        <f>'Příjmy 2024'!E88</f>
        <v>164577</v>
      </c>
      <c r="C5" s="411">
        <f>'Příjmy 2024'!F88</f>
        <v>175867.6</v>
      </c>
      <c r="D5" s="411">
        <f>'Příjmy 2024'!G88</f>
        <v>103941</v>
      </c>
      <c r="E5" s="412">
        <f>'Příjmy 2024'!H88</f>
        <v>255052</v>
      </c>
    </row>
    <row r="6" spans="1:14" ht="13.8" thickBot="1" x14ac:dyDescent="0.3">
      <c r="A6" s="23" t="s">
        <v>6</v>
      </c>
      <c r="B6" s="413">
        <f>'Výdaje 2024'!E202</f>
        <v>169764</v>
      </c>
      <c r="C6" s="414">
        <f>'Výdaje 2024'!F202</f>
        <v>192252</v>
      </c>
      <c r="D6" s="414">
        <f>'Výdaje 2024'!G202</f>
        <v>99083</v>
      </c>
      <c r="E6" s="415">
        <f>'Výdaje 2024'!H202</f>
        <v>257806</v>
      </c>
    </row>
    <row r="7" spans="1:14" ht="13.8" thickTop="1" x14ac:dyDescent="0.25">
      <c r="A7" s="23" t="s">
        <v>7</v>
      </c>
      <c r="B7" s="416">
        <f>B5-B6</f>
        <v>-5187</v>
      </c>
      <c r="C7" s="416">
        <f>C5-C6</f>
        <v>-16384.399999999994</v>
      </c>
      <c r="D7" s="416">
        <f>D5-D6</f>
        <v>4858</v>
      </c>
      <c r="E7" s="416">
        <f>E5-E6</f>
        <v>-2754</v>
      </c>
    </row>
    <row r="8" spans="1:14" x14ac:dyDescent="0.25">
      <c r="B8" s="124"/>
      <c r="C8" s="124"/>
      <c r="D8" s="124"/>
      <c r="E8" s="124"/>
    </row>
    <row r="9" spans="1:14" x14ac:dyDescent="0.25">
      <c r="A9" s="27" t="s">
        <v>8</v>
      </c>
      <c r="B9" s="125"/>
      <c r="C9" s="125"/>
      <c r="D9" s="125"/>
      <c r="E9" s="125"/>
      <c r="F9" s="26"/>
      <c r="H9" s="23"/>
    </row>
    <row r="10" spans="1:14" x14ac:dyDescent="0.25">
      <c r="A10" s="33">
        <v>8115</v>
      </c>
      <c r="B10" s="417">
        <v>3632</v>
      </c>
      <c r="C10" s="417">
        <v>12810</v>
      </c>
      <c r="D10" s="417">
        <v>3942</v>
      </c>
      <c r="E10" s="418">
        <v>4237</v>
      </c>
      <c r="F10" s="115" t="s">
        <v>9</v>
      </c>
      <c r="H10" s="101"/>
      <c r="I10" s="101"/>
    </row>
    <row r="11" spans="1:14" x14ac:dyDescent="0.25">
      <c r="A11" s="33">
        <v>8115</v>
      </c>
      <c r="B11" s="419">
        <v>800</v>
      </c>
      <c r="C11" s="419">
        <v>769</v>
      </c>
      <c r="D11" s="419">
        <v>335</v>
      </c>
      <c r="E11" s="420">
        <v>483</v>
      </c>
      <c r="F11" s="115" t="s">
        <v>10</v>
      </c>
      <c r="H11" s="101"/>
      <c r="I11" s="101"/>
    </row>
    <row r="12" spans="1:14" x14ac:dyDescent="0.25">
      <c r="A12" s="33">
        <v>8114</v>
      </c>
      <c r="B12" s="419"/>
      <c r="C12" s="419">
        <v>-2754</v>
      </c>
      <c r="D12" s="419">
        <v>0</v>
      </c>
      <c r="E12" s="420">
        <v>-806</v>
      </c>
      <c r="F12" s="115" t="s">
        <v>11</v>
      </c>
      <c r="H12" s="101"/>
      <c r="I12" s="101"/>
    </row>
    <row r="13" spans="1:14" x14ac:dyDescent="0.25">
      <c r="A13" s="33">
        <v>8123</v>
      </c>
      <c r="B13" s="421"/>
      <c r="C13" s="421"/>
      <c r="D13" s="421"/>
      <c r="E13" s="420">
        <v>3500</v>
      </c>
      <c r="F13" s="109" t="s">
        <v>12</v>
      </c>
      <c r="H13" s="101"/>
      <c r="I13" s="101"/>
    </row>
    <row r="14" spans="1:14" x14ac:dyDescent="0.25">
      <c r="A14" s="33">
        <v>8124</v>
      </c>
      <c r="B14" s="421">
        <v>-454</v>
      </c>
      <c r="C14" s="421">
        <v>-454</v>
      </c>
      <c r="D14" s="421">
        <v>-227</v>
      </c>
      <c r="E14" s="420">
        <v>-454</v>
      </c>
      <c r="F14" s="109" t="s">
        <v>13</v>
      </c>
      <c r="H14" s="101"/>
      <c r="I14" s="101"/>
      <c r="L14" s="62"/>
      <c r="M14" s="62"/>
      <c r="N14" s="63"/>
    </row>
    <row r="15" spans="1:14" x14ac:dyDescent="0.25">
      <c r="A15" s="33">
        <v>8124</v>
      </c>
      <c r="B15" s="422">
        <v>-605</v>
      </c>
      <c r="C15" s="422">
        <v>-605</v>
      </c>
      <c r="D15" s="422">
        <v>-303</v>
      </c>
      <c r="E15" s="418">
        <v>-605</v>
      </c>
      <c r="F15" s="116" t="s">
        <v>14</v>
      </c>
      <c r="H15" s="101"/>
      <c r="I15" s="101"/>
      <c r="L15" s="62"/>
      <c r="M15" s="62"/>
      <c r="N15" s="63"/>
    </row>
    <row r="16" spans="1:14" x14ac:dyDescent="0.25">
      <c r="A16" s="99">
        <v>8124</v>
      </c>
      <c r="B16" s="423">
        <v>-288</v>
      </c>
      <c r="C16" s="423">
        <v>-288</v>
      </c>
      <c r="D16" s="423">
        <v>-141</v>
      </c>
      <c r="E16" s="418">
        <v>-283</v>
      </c>
      <c r="F16" s="116" t="s">
        <v>15</v>
      </c>
      <c r="H16" s="101"/>
      <c r="I16" s="101"/>
    </row>
    <row r="17" spans="1:12" x14ac:dyDescent="0.25">
      <c r="A17" s="33">
        <v>8124</v>
      </c>
      <c r="B17" s="417">
        <v>-552</v>
      </c>
      <c r="C17" s="417">
        <v>-552</v>
      </c>
      <c r="D17" s="417">
        <v>-275</v>
      </c>
      <c r="E17" s="418">
        <v>-550</v>
      </c>
      <c r="F17" s="100" t="s">
        <v>16</v>
      </c>
      <c r="H17" s="101"/>
      <c r="I17" s="101"/>
    </row>
    <row r="18" spans="1:12" x14ac:dyDescent="0.25">
      <c r="A18" s="87">
        <v>8124</v>
      </c>
      <c r="B18" s="422">
        <v>-2500</v>
      </c>
      <c r="C18" s="422">
        <v>-2500</v>
      </c>
      <c r="D18" s="422">
        <v>-680</v>
      </c>
      <c r="E18" s="418">
        <v>-2653</v>
      </c>
      <c r="F18" s="100" t="s">
        <v>17</v>
      </c>
      <c r="H18" s="101"/>
      <c r="I18" s="101"/>
    </row>
    <row r="19" spans="1:12" x14ac:dyDescent="0.25">
      <c r="A19" s="87">
        <v>8124</v>
      </c>
      <c r="B19" s="422"/>
      <c r="C19" s="422"/>
      <c r="D19" s="422"/>
      <c r="E19" s="424">
        <v>-115</v>
      </c>
      <c r="F19" s="100" t="s">
        <v>18</v>
      </c>
      <c r="H19" s="101"/>
      <c r="I19" s="101"/>
    </row>
    <row r="20" spans="1:12" ht="13.8" thickBot="1" x14ac:dyDescent="0.3">
      <c r="A20" s="241">
        <v>8901</v>
      </c>
      <c r="B20" s="425">
        <v>0</v>
      </c>
      <c r="C20" s="425">
        <v>0</v>
      </c>
      <c r="D20" s="425">
        <v>73</v>
      </c>
      <c r="E20" s="426"/>
      <c r="F20" s="240" t="s">
        <v>19</v>
      </c>
      <c r="H20" s="102"/>
      <c r="I20" s="101"/>
      <c r="L20" s="62"/>
    </row>
    <row r="21" spans="1:12" ht="13.8" thickTop="1" x14ac:dyDescent="0.25">
      <c r="A21" s="260"/>
      <c r="B21" s="456">
        <f>SUM(B10:B20)</f>
        <v>33</v>
      </c>
      <c r="C21" s="427">
        <f>SUM(C10:C20)</f>
        <v>6426</v>
      </c>
      <c r="D21" s="457">
        <f>SUM(D10:D20)</f>
        <v>2724</v>
      </c>
      <c r="E21" s="428">
        <f>SUM(E10:E20)</f>
        <v>2754</v>
      </c>
      <c r="F21" s="251"/>
      <c r="H21" s="101"/>
      <c r="I21" s="101"/>
      <c r="L21" s="62"/>
    </row>
    <row r="22" spans="1:12" x14ac:dyDescent="0.25">
      <c r="A22" s="64"/>
      <c r="H22" s="101" t="s">
        <v>20</v>
      </c>
    </row>
    <row r="23" spans="1:12" x14ac:dyDescent="0.25">
      <c r="A23" s="23"/>
      <c r="B23" s="31"/>
      <c r="C23" s="31"/>
      <c r="D23" s="31" t="s">
        <v>21</v>
      </c>
      <c r="E23" s="31">
        <f>E7+E21</f>
        <v>0</v>
      </c>
    </row>
  </sheetData>
  <mergeCells count="1">
    <mergeCell ref="A1:F1"/>
  </mergeCells>
  <conditionalFormatting sqref="C25:E25">
    <cfRule type="cellIs" dxfId="1" priority="1" operator="equal">
      <formula>"rezerva ok"</formula>
    </cfRule>
    <cfRule type="cellIs" dxfId="0" priority="2" operator="equal">
      <formula>"moc nízká rezerva"</formula>
    </cfRule>
  </conditionalFormatting>
  <pageMargins left="0.7" right="0.7" top="0.78740157499999996" bottom="0.78740157499999996" header="0.3" footer="0.3"/>
  <pageSetup paperSize="9" scale="50" fitToHeight="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5"/>
  <sheetViews>
    <sheetView zoomScaleNormal="100" workbookViewId="0">
      <pane ySplit="3" topLeftCell="A58" activePane="bottomLeft" state="frozen"/>
      <selection pane="bottomLeft" activeCell="K82" sqref="K82"/>
    </sheetView>
  </sheetViews>
  <sheetFormatPr defaultRowHeight="13.2" x14ac:dyDescent="0.25"/>
  <cols>
    <col min="1" max="1" width="9.5546875" customWidth="1"/>
    <col min="2" max="4" width="5.5546875" customWidth="1"/>
    <col min="5" max="8" width="9.5546875" style="393" customWidth="1"/>
    <col min="9" max="10" width="9.5546875" customWidth="1"/>
    <col min="11" max="11" width="40.5546875" customWidth="1"/>
  </cols>
  <sheetData>
    <row r="1" spans="1:13" ht="20.100000000000001" customHeight="1" thickBot="1" x14ac:dyDescent="0.3">
      <c r="A1" s="475" t="s">
        <v>22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24"/>
    </row>
    <row r="2" spans="1:13" ht="21.9" customHeight="1" thickBot="1" x14ac:dyDescent="0.45">
      <c r="A2" s="132" t="s">
        <v>23</v>
      </c>
      <c r="B2" s="132" t="s">
        <v>24</v>
      </c>
      <c r="C2" s="133" t="s">
        <v>25</v>
      </c>
      <c r="D2" s="134" t="s">
        <v>26</v>
      </c>
      <c r="E2" s="330">
        <v>2023</v>
      </c>
      <c r="F2" s="330">
        <v>2023</v>
      </c>
      <c r="G2" s="330" t="s">
        <v>3</v>
      </c>
      <c r="H2" s="330" t="s">
        <v>27</v>
      </c>
      <c r="I2" s="135" t="s">
        <v>28</v>
      </c>
      <c r="J2" s="135"/>
      <c r="K2" s="136"/>
      <c r="L2" s="24"/>
      <c r="M2" t="s">
        <v>29</v>
      </c>
    </row>
    <row r="3" spans="1:13" ht="21.9" customHeight="1" thickBot="1" x14ac:dyDescent="0.45">
      <c r="A3" s="137"/>
      <c r="B3" s="137"/>
      <c r="C3" s="137"/>
      <c r="D3" s="137"/>
      <c r="E3" s="331" t="s">
        <v>1</v>
      </c>
      <c r="F3" s="332" t="s">
        <v>2</v>
      </c>
      <c r="G3" s="332">
        <v>0.57999999999999996</v>
      </c>
      <c r="H3" s="332">
        <v>2024</v>
      </c>
      <c r="I3" s="228" t="s">
        <v>30</v>
      </c>
      <c r="J3" s="138"/>
      <c r="K3" s="139"/>
    </row>
    <row r="4" spans="1:13" ht="12.75" customHeight="1" x14ac:dyDescent="0.4">
      <c r="A4" s="140"/>
      <c r="B4" s="140"/>
      <c r="C4" s="140"/>
      <c r="D4" s="140"/>
      <c r="E4" s="333"/>
      <c r="F4" s="333"/>
      <c r="G4" s="333"/>
      <c r="H4" s="333"/>
      <c r="I4" s="140"/>
      <c r="J4" s="140"/>
      <c r="K4" s="141"/>
    </row>
    <row r="5" spans="1:13" ht="12.75" customHeight="1" x14ac:dyDescent="0.4">
      <c r="A5" s="142"/>
      <c r="B5" s="143" t="s">
        <v>31</v>
      </c>
      <c r="C5" s="142"/>
      <c r="D5" s="142"/>
      <c r="E5" s="334"/>
      <c r="F5" s="334"/>
      <c r="G5" s="334"/>
      <c r="H5" s="334"/>
      <c r="I5" s="144"/>
      <c r="J5" s="144"/>
      <c r="K5" s="145"/>
    </row>
    <row r="6" spans="1:13" ht="12.75" customHeight="1" x14ac:dyDescent="0.4">
      <c r="A6" s="146"/>
      <c r="B6" s="147"/>
      <c r="C6" s="148" t="s">
        <v>32</v>
      </c>
      <c r="D6" s="149">
        <v>1111</v>
      </c>
      <c r="E6" s="335">
        <v>16420</v>
      </c>
      <c r="F6" s="335">
        <v>16420</v>
      </c>
      <c r="G6" s="336">
        <v>9578</v>
      </c>
      <c r="H6" s="335">
        <v>16940</v>
      </c>
      <c r="I6" s="150">
        <f>H6/F6</f>
        <v>1.0316686967113275</v>
      </c>
      <c r="J6" s="150"/>
      <c r="K6" s="151" t="s">
        <v>33</v>
      </c>
    </row>
    <row r="7" spans="1:13" ht="12.75" customHeight="1" x14ac:dyDescent="0.4">
      <c r="A7" s="147"/>
      <c r="B7" s="147"/>
      <c r="C7" s="148" t="s">
        <v>32</v>
      </c>
      <c r="D7" s="149">
        <v>1112</v>
      </c>
      <c r="E7" s="335">
        <v>1040</v>
      </c>
      <c r="F7" s="335">
        <v>1040</v>
      </c>
      <c r="G7" s="336">
        <v>681</v>
      </c>
      <c r="H7" s="335">
        <v>1300</v>
      </c>
      <c r="I7" s="150">
        <f t="shared" ref="I7:I18" si="0">H7/F7</f>
        <v>1.25</v>
      </c>
      <c r="J7" s="150"/>
      <c r="K7" s="151" t="s">
        <v>34</v>
      </c>
    </row>
    <row r="8" spans="1:13" ht="12.75" customHeight="1" x14ac:dyDescent="0.4">
      <c r="A8" s="147"/>
      <c r="B8" s="147"/>
      <c r="C8" s="148" t="s">
        <v>32</v>
      </c>
      <c r="D8" s="149">
        <v>1113</v>
      </c>
      <c r="E8" s="335">
        <v>3320</v>
      </c>
      <c r="F8" s="335">
        <v>3320</v>
      </c>
      <c r="G8" s="336">
        <v>2196</v>
      </c>
      <c r="H8" s="335">
        <v>3810</v>
      </c>
      <c r="I8" s="150">
        <f t="shared" si="0"/>
        <v>1.1475903614457832</v>
      </c>
      <c r="J8" s="150"/>
      <c r="K8" s="151" t="s">
        <v>35</v>
      </c>
    </row>
    <row r="9" spans="1:13" ht="12.75" customHeight="1" x14ac:dyDescent="0.4">
      <c r="A9" s="147"/>
      <c r="B9" s="147"/>
      <c r="C9" s="148" t="s">
        <v>32</v>
      </c>
      <c r="D9" s="149">
        <v>1121</v>
      </c>
      <c r="E9" s="335">
        <v>23220</v>
      </c>
      <c r="F9" s="335">
        <v>23220</v>
      </c>
      <c r="G9" s="336">
        <v>19398</v>
      </c>
      <c r="H9" s="335">
        <v>28360</v>
      </c>
      <c r="I9" s="150">
        <f t="shared" si="0"/>
        <v>1.2213608957795004</v>
      </c>
      <c r="J9" s="150"/>
      <c r="K9" s="151" t="s">
        <v>36</v>
      </c>
    </row>
    <row r="10" spans="1:13" ht="12.75" customHeight="1" x14ac:dyDescent="0.4">
      <c r="A10" s="147"/>
      <c r="B10" s="147"/>
      <c r="C10" s="148"/>
      <c r="D10" s="149">
        <v>1122</v>
      </c>
      <c r="E10" s="335">
        <v>2800</v>
      </c>
      <c r="F10" s="337">
        <v>4815</v>
      </c>
      <c r="G10" s="336">
        <v>4815</v>
      </c>
      <c r="H10" s="335">
        <v>2800</v>
      </c>
      <c r="I10" s="150">
        <f t="shared" si="0"/>
        <v>0.58151609553478711</v>
      </c>
      <c r="J10" s="150"/>
      <c r="K10" s="151" t="s">
        <v>37</v>
      </c>
    </row>
    <row r="11" spans="1:13" ht="12.75" customHeight="1" x14ac:dyDescent="0.4">
      <c r="A11" s="147"/>
      <c r="B11" s="147"/>
      <c r="C11" s="148" t="s">
        <v>32</v>
      </c>
      <c r="D11" s="149">
        <v>1211</v>
      </c>
      <c r="E11" s="335">
        <v>56250</v>
      </c>
      <c r="F11" s="337">
        <v>56885</v>
      </c>
      <c r="G11" s="336">
        <v>29914</v>
      </c>
      <c r="H11" s="335">
        <v>53000</v>
      </c>
      <c r="I11" s="150">
        <f t="shared" si="0"/>
        <v>0.9317043157247078</v>
      </c>
      <c r="J11" s="150"/>
      <c r="K11" s="151" t="s">
        <v>38</v>
      </c>
    </row>
    <row r="12" spans="1:13" ht="12.75" customHeight="1" x14ac:dyDescent="0.4">
      <c r="A12" s="147"/>
      <c r="B12" s="147"/>
      <c r="C12" s="148"/>
      <c r="D12" s="149">
        <v>1341</v>
      </c>
      <c r="E12" s="335">
        <v>145</v>
      </c>
      <c r="F12" s="335">
        <v>145</v>
      </c>
      <c r="G12" s="336">
        <v>91</v>
      </c>
      <c r="H12" s="335">
        <v>145</v>
      </c>
      <c r="I12" s="150">
        <f t="shared" si="0"/>
        <v>1</v>
      </c>
      <c r="J12" s="150"/>
      <c r="K12" s="151" t="s">
        <v>39</v>
      </c>
    </row>
    <row r="13" spans="1:13" ht="12.75" customHeight="1" x14ac:dyDescent="0.4">
      <c r="A13" s="147"/>
      <c r="B13" s="152"/>
      <c r="C13" s="147"/>
      <c r="D13" s="149">
        <v>1345</v>
      </c>
      <c r="E13" s="335">
        <v>3360</v>
      </c>
      <c r="F13" s="335">
        <v>3360</v>
      </c>
      <c r="G13" s="336">
        <v>2607</v>
      </c>
      <c r="H13" s="335">
        <v>3840</v>
      </c>
      <c r="I13" s="150">
        <f t="shared" si="0"/>
        <v>1.1428571428571428</v>
      </c>
      <c r="J13" s="150"/>
      <c r="K13" s="151" t="s">
        <v>40</v>
      </c>
    </row>
    <row r="14" spans="1:13" ht="12.75" customHeight="1" x14ac:dyDescent="0.4">
      <c r="A14" s="147"/>
      <c r="B14" s="147"/>
      <c r="C14" s="147"/>
      <c r="D14" s="149">
        <v>1342</v>
      </c>
      <c r="E14" s="335">
        <v>150</v>
      </c>
      <c r="F14" s="335">
        <v>150</v>
      </c>
      <c r="G14" s="336">
        <v>101</v>
      </c>
      <c r="H14" s="335">
        <v>150</v>
      </c>
      <c r="I14" s="150">
        <f t="shared" si="0"/>
        <v>1</v>
      </c>
      <c r="J14" s="150"/>
      <c r="K14" s="151" t="s">
        <v>41</v>
      </c>
    </row>
    <row r="15" spans="1:13" ht="12.75" customHeight="1" x14ac:dyDescent="0.4">
      <c r="A15" s="147"/>
      <c r="B15" s="147"/>
      <c r="C15" s="147"/>
      <c r="D15" s="149">
        <v>1343</v>
      </c>
      <c r="E15" s="335">
        <v>80</v>
      </c>
      <c r="F15" s="335">
        <v>80</v>
      </c>
      <c r="G15" s="336">
        <v>115</v>
      </c>
      <c r="H15" s="335">
        <v>130</v>
      </c>
      <c r="I15" s="150">
        <f t="shared" si="0"/>
        <v>1.625</v>
      </c>
      <c r="J15" s="150"/>
      <c r="K15" s="151" t="s">
        <v>42</v>
      </c>
    </row>
    <row r="16" spans="1:13" ht="12.75" customHeight="1" x14ac:dyDescent="0.4">
      <c r="A16" s="147"/>
      <c r="B16" s="147"/>
      <c r="C16" s="147"/>
      <c r="D16" s="149">
        <v>1361</v>
      </c>
      <c r="E16" s="335">
        <v>500</v>
      </c>
      <c r="F16" s="335">
        <v>500</v>
      </c>
      <c r="G16" s="336">
        <v>335</v>
      </c>
      <c r="H16" s="335">
        <v>560</v>
      </c>
      <c r="I16" s="150">
        <f t="shared" si="0"/>
        <v>1.1200000000000001</v>
      </c>
      <c r="J16" s="150"/>
      <c r="K16" s="151" t="s">
        <v>43</v>
      </c>
    </row>
    <row r="17" spans="1:13" ht="12.75" customHeight="1" x14ac:dyDescent="0.4">
      <c r="A17" s="147"/>
      <c r="B17" s="147"/>
      <c r="C17" s="147"/>
      <c r="D17" s="149">
        <v>1381</v>
      </c>
      <c r="E17" s="335">
        <v>600</v>
      </c>
      <c r="F17" s="335">
        <v>600</v>
      </c>
      <c r="G17" s="336">
        <v>398</v>
      </c>
      <c r="H17" s="335">
        <v>1300</v>
      </c>
      <c r="I17" s="150">
        <f t="shared" si="0"/>
        <v>2.1666666666666665</v>
      </c>
      <c r="J17" s="150"/>
      <c r="K17" s="151" t="s">
        <v>44</v>
      </c>
    </row>
    <row r="18" spans="1:13" ht="12.75" customHeight="1" thickBot="1" x14ac:dyDescent="0.45">
      <c r="A18" s="153"/>
      <c r="B18" s="153"/>
      <c r="C18" s="153"/>
      <c r="D18" s="154">
        <v>1511</v>
      </c>
      <c r="E18" s="338">
        <v>4400</v>
      </c>
      <c r="F18" s="339">
        <v>5600</v>
      </c>
      <c r="G18" s="340">
        <v>4380</v>
      </c>
      <c r="H18" s="341">
        <v>7800</v>
      </c>
      <c r="I18" s="270">
        <f t="shared" si="0"/>
        <v>1.3928571428571428</v>
      </c>
      <c r="J18" s="186"/>
      <c r="K18" s="155" t="s">
        <v>45</v>
      </c>
      <c r="M18" t="s">
        <v>20</v>
      </c>
    </row>
    <row r="19" spans="1:13" ht="12.75" customHeight="1" thickTop="1" x14ac:dyDescent="0.4">
      <c r="A19" s="156"/>
      <c r="B19" s="156"/>
      <c r="C19" s="156"/>
      <c r="D19" s="157"/>
      <c r="E19" s="342">
        <f>SUM(E6:E18)</f>
        <v>112285</v>
      </c>
      <c r="F19" s="342">
        <f>SUM(F6:F18)</f>
        <v>116135</v>
      </c>
      <c r="G19" s="342">
        <f>SUM(G6:G18)</f>
        <v>74609</v>
      </c>
      <c r="H19" s="458">
        <f>SUM(H6:H18)</f>
        <v>120135</v>
      </c>
      <c r="I19" s="194">
        <f>H19/F19</f>
        <v>1.0344426744736728</v>
      </c>
      <c r="J19" s="459"/>
      <c r="K19" s="158"/>
    </row>
    <row r="20" spans="1:13" ht="12.75" customHeight="1" x14ac:dyDescent="0.4">
      <c r="A20" s="159"/>
      <c r="B20" s="159"/>
      <c r="C20" s="159"/>
      <c r="D20" s="160"/>
      <c r="E20" s="343"/>
      <c r="F20" s="343"/>
      <c r="G20" s="343"/>
      <c r="H20" s="344"/>
      <c r="I20" s="161"/>
      <c r="J20" s="161"/>
      <c r="K20" s="162"/>
      <c r="L20" s="66"/>
      <c r="M20" s="62"/>
    </row>
    <row r="21" spans="1:13" ht="12.75" customHeight="1" x14ac:dyDescent="0.4">
      <c r="A21" s="156"/>
      <c r="B21" s="163" t="s">
        <v>46</v>
      </c>
      <c r="C21" s="156"/>
      <c r="D21" s="164"/>
      <c r="E21" s="345"/>
      <c r="F21" s="345"/>
      <c r="G21" s="345"/>
      <c r="H21" s="345"/>
      <c r="I21" s="165"/>
      <c r="J21" s="165"/>
      <c r="K21" s="166"/>
    </row>
    <row r="22" spans="1:13" ht="12.75" customHeight="1" x14ac:dyDescent="0.4">
      <c r="A22" s="156"/>
      <c r="B22" s="167"/>
      <c r="C22" s="164">
        <v>2144</v>
      </c>
      <c r="D22" s="157">
        <v>2111</v>
      </c>
      <c r="E22" s="346">
        <v>10</v>
      </c>
      <c r="F22" s="346">
        <v>10</v>
      </c>
      <c r="G22" s="347">
        <v>0</v>
      </c>
      <c r="H22" s="335">
        <v>5</v>
      </c>
      <c r="I22" s="150"/>
      <c r="J22" s="150"/>
      <c r="K22" s="151" t="s">
        <v>47</v>
      </c>
    </row>
    <row r="23" spans="1:13" ht="12.75" customHeight="1" x14ac:dyDescent="0.4">
      <c r="A23" s="156"/>
      <c r="B23" s="167"/>
      <c r="C23" s="164">
        <v>3299</v>
      </c>
      <c r="D23" s="157">
        <v>2111</v>
      </c>
      <c r="E23" s="346"/>
      <c r="F23" s="348">
        <v>14</v>
      </c>
      <c r="G23" s="347">
        <v>17</v>
      </c>
      <c r="H23" s="335">
        <v>100</v>
      </c>
      <c r="I23" s="150">
        <f>H23/F23</f>
        <v>7.1428571428571432</v>
      </c>
      <c r="J23" s="150"/>
      <c r="K23" s="151" t="s">
        <v>48</v>
      </c>
    </row>
    <row r="24" spans="1:13" ht="12.75" customHeight="1" x14ac:dyDescent="0.4">
      <c r="A24" s="156"/>
      <c r="B24" s="167"/>
      <c r="C24" s="168">
        <v>3349</v>
      </c>
      <c r="D24" s="149">
        <v>2111</v>
      </c>
      <c r="E24" s="335">
        <v>90</v>
      </c>
      <c r="F24" s="335">
        <v>90</v>
      </c>
      <c r="G24" s="336">
        <v>68</v>
      </c>
      <c r="H24" s="335">
        <v>100</v>
      </c>
      <c r="I24" s="150">
        <f t="shared" ref="I24:I59" si="1">H24/F24</f>
        <v>1.1111111111111112</v>
      </c>
      <c r="J24" s="150"/>
      <c r="K24" s="151" t="s">
        <v>49</v>
      </c>
    </row>
    <row r="25" spans="1:13" ht="12.75" customHeight="1" x14ac:dyDescent="0.4">
      <c r="A25" s="156"/>
      <c r="B25" s="167"/>
      <c r="C25" s="164">
        <v>3392</v>
      </c>
      <c r="D25" s="149">
        <v>2111</v>
      </c>
      <c r="E25" s="335">
        <v>300</v>
      </c>
      <c r="F25" s="335">
        <v>300</v>
      </c>
      <c r="G25" s="336">
        <v>858</v>
      </c>
      <c r="H25" s="335">
        <v>540</v>
      </c>
      <c r="I25" s="150">
        <f t="shared" si="1"/>
        <v>1.8</v>
      </c>
      <c r="J25" s="150"/>
      <c r="K25" s="151" t="s">
        <v>50</v>
      </c>
    </row>
    <row r="26" spans="1:13" ht="12.75" customHeight="1" x14ac:dyDescent="0.4">
      <c r="A26" s="156"/>
      <c r="B26" s="167">
        <v>4215</v>
      </c>
      <c r="C26" s="164">
        <v>3392</v>
      </c>
      <c r="D26" s="157">
        <v>2111</v>
      </c>
      <c r="E26" s="349"/>
      <c r="F26" s="349">
        <v>400</v>
      </c>
      <c r="G26" s="347">
        <v>238</v>
      </c>
      <c r="H26" s="335">
        <v>400</v>
      </c>
      <c r="I26" s="150">
        <f t="shared" si="1"/>
        <v>1</v>
      </c>
      <c r="J26" s="150"/>
      <c r="K26" s="151" t="s">
        <v>51</v>
      </c>
    </row>
    <row r="27" spans="1:13" ht="12.75" customHeight="1" x14ac:dyDescent="0.4">
      <c r="A27" s="156"/>
      <c r="B27" s="167">
        <v>560</v>
      </c>
      <c r="C27" s="164">
        <v>3392</v>
      </c>
      <c r="D27" s="157">
        <v>2111</v>
      </c>
      <c r="E27" s="349">
        <v>240</v>
      </c>
      <c r="F27" s="349">
        <v>240</v>
      </c>
      <c r="G27" s="347">
        <v>15</v>
      </c>
      <c r="H27" s="335">
        <v>190</v>
      </c>
      <c r="I27" s="150">
        <f t="shared" si="1"/>
        <v>0.79166666666666663</v>
      </c>
      <c r="J27" s="150"/>
      <c r="K27" s="151" t="s">
        <v>52</v>
      </c>
    </row>
    <row r="28" spans="1:13" ht="12.75" customHeight="1" x14ac:dyDescent="0.35">
      <c r="A28" s="146"/>
      <c r="B28" s="168">
        <v>3314</v>
      </c>
      <c r="C28" s="168">
        <v>3392</v>
      </c>
      <c r="D28" s="149">
        <v>2111</v>
      </c>
      <c r="E28" s="335">
        <v>5</v>
      </c>
      <c r="F28" s="335">
        <v>5</v>
      </c>
      <c r="G28" s="336">
        <v>4</v>
      </c>
      <c r="H28" s="335">
        <v>10</v>
      </c>
      <c r="I28" s="150">
        <f t="shared" si="1"/>
        <v>2</v>
      </c>
      <c r="J28" s="150"/>
      <c r="K28" s="151" t="s">
        <v>53</v>
      </c>
    </row>
    <row r="29" spans="1:13" ht="12.75" customHeight="1" x14ac:dyDescent="0.4">
      <c r="A29" s="147"/>
      <c r="B29" s="146">
        <v>740</v>
      </c>
      <c r="C29" s="168">
        <v>3412</v>
      </c>
      <c r="D29" s="149">
        <v>2111</v>
      </c>
      <c r="E29" s="350">
        <v>250</v>
      </c>
      <c r="F29" s="350">
        <v>250</v>
      </c>
      <c r="G29" s="351">
        <v>0</v>
      </c>
      <c r="H29" s="335">
        <v>300</v>
      </c>
      <c r="I29" s="150">
        <f t="shared" si="1"/>
        <v>1.2</v>
      </c>
      <c r="J29" s="150"/>
      <c r="K29" s="151" t="s">
        <v>54</v>
      </c>
    </row>
    <row r="30" spans="1:13" ht="12.75" customHeight="1" x14ac:dyDescent="0.4">
      <c r="A30" s="147"/>
      <c r="B30" s="146">
        <v>531</v>
      </c>
      <c r="C30" s="168">
        <v>3412</v>
      </c>
      <c r="D30" s="149">
        <v>2111</v>
      </c>
      <c r="E30" s="350">
        <v>388</v>
      </c>
      <c r="F30" s="350">
        <v>388</v>
      </c>
      <c r="G30" s="351">
        <v>226</v>
      </c>
      <c r="H30" s="335">
        <v>287</v>
      </c>
      <c r="I30" s="150">
        <f t="shared" si="1"/>
        <v>0.73969072164948457</v>
      </c>
      <c r="J30" s="150"/>
      <c r="K30" s="151" t="s">
        <v>55</v>
      </c>
    </row>
    <row r="31" spans="1:13" ht="12.75" customHeight="1" x14ac:dyDescent="0.4">
      <c r="A31" s="169"/>
      <c r="B31" s="170">
        <v>55529</v>
      </c>
      <c r="C31" s="171">
        <v>3612</v>
      </c>
      <c r="D31" s="172">
        <v>2111</v>
      </c>
      <c r="E31" s="350">
        <v>4500</v>
      </c>
      <c r="F31" s="350">
        <v>4500</v>
      </c>
      <c r="G31" s="351">
        <v>2467</v>
      </c>
      <c r="H31" s="335">
        <v>4030</v>
      </c>
      <c r="I31" s="150">
        <f t="shared" si="1"/>
        <v>0.89555555555555555</v>
      </c>
      <c r="J31" s="150"/>
      <c r="K31" s="173" t="s">
        <v>56</v>
      </c>
    </row>
    <row r="32" spans="1:13" ht="12.75" customHeight="1" x14ac:dyDescent="0.4">
      <c r="A32" s="169"/>
      <c r="B32" s="170">
        <v>55529</v>
      </c>
      <c r="C32" s="171">
        <v>3613</v>
      </c>
      <c r="D32" s="172">
        <v>2111</v>
      </c>
      <c r="E32" s="350">
        <v>2000</v>
      </c>
      <c r="F32" s="350">
        <v>2060</v>
      </c>
      <c r="G32" s="351">
        <v>1865</v>
      </c>
      <c r="H32" s="335">
        <v>1800</v>
      </c>
      <c r="I32" s="150">
        <f t="shared" si="1"/>
        <v>0.87378640776699024</v>
      </c>
      <c r="J32" s="150"/>
      <c r="K32" s="173" t="s">
        <v>57</v>
      </c>
    </row>
    <row r="33" spans="1:11" ht="12.75" customHeight="1" x14ac:dyDescent="0.4">
      <c r="A33" s="147"/>
      <c r="B33" s="146"/>
      <c r="C33" s="168">
        <v>3632</v>
      </c>
      <c r="D33" s="149">
        <v>2111</v>
      </c>
      <c r="E33" s="350">
        <v>70</v>
      </c>
      <c r="F33" s="350">
        <v>70</v>
      </c>
      <c r="G33" s="351">
        <v>34</v>
      </c>
      <c r="H33" s="335">
        <v>50</v>
      </c>
      <c r="I33" s="150">
        <f t="shared" si="1"/>
        <v>0.7142857142857143</v>
      </c>
      <c r="J33" s="150"/>
      <c r="K33" s="151" t="s">
        <v>58</v>
      </c>
    </row>
    <row r="34" spans="1:11" ht="12.75" customHeight="1" x14ac:dyDescent="0.4">
      <c r="A34" s="147"/>
      <c r="B34" s="146"/>
      <c r="C34" s="168">
        <v>3639</v>
      </c>
      <c r="D34" s="149">
        <v>2111</v>
      </c>
      <c r="E34" s="352">
        <v>600</v>
      </c>
      <c r="F34" s="352">
        <v>600</v>
      </c>
      <c r="G34" s="351">
        <v>363</v>
      </c>
      <c r="H34" s="335">
        <v>480</v>
      </c>
      <c r="I34" s="150">
        <f t="shared" si="1"/>
        <v>0.8</v>
      </c>
      <c r="J34" s="150"/>
      <c r="K34" s="151" t="s">
        <v>59</v>
      </c>
    </row>
    <row r="35" spans="1:11" ht="12.75" customHeight="1" x14ac:dyDescent="0.4">
      <c r="A35" s="147"/>
      <c r="B35" s="168">
        <v>650</v>
      </c>
      <c r="C35" s="168">
        <v>3722</v>
      </c>
      <c r="D35" s="149">
        <v>2111</v>
      </c>
      <c r="E35" s="350">
        <v>400</v>
      </c>
      <c r="F35" s="350">
        <v>400</v>
      </c>
      <c r="G35" s="351">
        <v>197</v>
      </c>
      <c r="H35" s="335">
        <v>400</v>
      </c>
      <c r="I35" s="150">
        <f t="shared" si="1"/>
        <v>1</v>
      </c>
      <c r="J35" s="150"/>
      <c r="K35" s="151" t="s">
        <v>60</v>
      </c>
    </row>
    <row r="36" spans="1:11" ht="12.75" customHeight="1" x14ac:dyDescent="0.4">
      <c r="A36" s="147"/>
      <c r="B36" s="146">
        <v>540</v>
      </c>
      <c r="C36" s="168">
        <v>3392</v>
      </c>
      <c r="D36" s="149">
        <v>2112</v>
      </c>
      <c r="E36" s="350">
        <f>966+200</f>
        <v>1166</v>
      </c>
      <c r="F36" s="350">
        <f>966+200</f>
        <v>1166</v>
      </c>
      <c r="G36" s="351">
        <v>468</v>
      </c>
      <c r="H36" s="335">
        <v>987</v>
      </c>
      <c r="I36" s="150">
        <f t="shared" si="1"/>
        <v>0.84648370497427106</v>
      </c>
      <c r="J36" s="150"/>
      <c r="K36" s="151" t="s">
        <v>61</v>
      </c>
    </row>
    <row r="37" spans="1:11" ht="12.75" customHeight="1" x14ac:dyDescent="0.4">
      <c r="A37" s="147"/>
      <c r="B37" s="146"/>
      <c r="C37" s="168">
        <v>3612</v>
      </c>
      <c r="D37" s="149">
        <v>2119</v>
      </c>
      <c r="E37" s="350">
        <v>100</v>
      </c>
      <c r="F37" s="350">
        <v>100</v>
      </c>
      <c r="G37" s="351">
        <v>11</v>
      </c>
      <c r="H37" s="335">
        <v>50</v>
      </c>
      <c r="I37" s="150">
        <f t="shared" si="1"/>
        <v>0.5</v>
      </c>
      <c r="J37" s="150"/>
      <c r="K37" s="151" t="s">
        <v>62</v>
      </c>
    </row>
    <row r="38" spans="1:11" ht="12.75" customHeight="1" x14ac:dyDescent="0.4">
      <c r="A38" s="147"/>
      <c r="B38" s="146"/>
      <c r="C38" s="168">
        <v>3639</v>
      </c>
      <c r="D38" s="149">
        <v>2131</v>
      </c>
      <c r="E38" s="350">
        <v>1200</v>
      </c>
      <c r="F38" s="350">
        <v>1200</v>
      </c>
      <c r="G38" s="351">
        <v>694</v>
      </c>
      <c r="H38" s="335">
        <v>1200</v>
      </c>
      <c r="I38" s="150">
        <f t="shared" si="1"/>
        <v>1</v>
      </c>
      <c r="J38" s="150"/>
      <c r="K38" s="151" t="s">
        <v>63</v>
      </c>
    </row>
    <row r="39" spans="1:11" ht="12.75" customHeight="1" x14ac:dyDescent="0.4">
      <c r="A39" s="147"/>
      <c r="B39" s="146">
        <v>593</v>
      </c>
      <c r="C39" s="168">
        <v>3319</v>
      </c>
      <c r="D39" s="149">
        <v>2132</v>
      </c>
      <c r="E39" s="352">
        <v>15</v>
      </c>
      <c r="F39" s="352">
        <v>15</v>
      </c>
      <c r="G39" s="351">
        <v>11</v>
      </c>
      <c r="H39" s="335">
        <v>15</v>
      </c>
      <c r="I39" s="150">
        <f t="shared" si="1"/>
        <v>1</v>
      </c>
      <c r="J39" s="150"/>
      <c r="K39" s="151" t="s">
        <v>64</v>
      </c>
    </row>
    <row r="40" spans="1:11" ht="12.75" customHeight="1" x14ac:dyDescent="0.4">
      <c r="A40" s="147"/>
      <c r="B40" s="146">
        <v>530</v>
      </c>
      <c r="C40" s="168">
        <v>3412</v>
      </c>
      <c r="D40" s="149">
        <v>2132</v>
      </c>
      <c r="E40" s="350">
        <v>400</v>
      </c>
      <c r="F40" s="350">
        <v>400</v>
      </c>
      <c r="G40" s="351">
        <v>231</v>
      </c>
      <c r="H40" s="335">
        <v>500</v>
      </c>
      <c r="I40" s="150">
        <f t="shared" si="1"/>
        <v>1.25</v>
      </c>
      <c r="J40" s="150"/>
      <c r="K40" s="151" t="s">
        <v>65</v>
      </c>
    </row>
    <row r="41" spans="1:11" ht="12.75" customHeight="1" x14ac:dyDescent="0.4">
      <c r="A41" s="147"/>
      <c r="B41" s="146">
        <v>531</v>
      </c>
      <c r="C41" s="168">
        <v>3412</v>
      </c>
      <c r="D41" s="149">
        <v>2132</v>
      </c>
      <c r="E41" s="352">
        <v>50</v>
      </c>
      <c r="F41" s="352">
        <v>50</v>
      </c>
      <c r="G41" s="351">
        <v>0</v>
      </c>
      <c r="H41" s="335">
        <v>50</v>
      </c>
      <c r="I41" s="150">
        <f t="shared" si="1"/>
        <v>1</v>
      </c>
      <c r="J41" s="150"/>
      <c r="K41" s="151" t="s">
        <v>66</v>
      </c>
    </row>
    <row r="42" spans="1:11" ht="12.75" customHeight="1" x14ac:dyDescent="0.4">
      <c r="A42" s="147"/>
      <c r="B42" s="146">
        <v>532</v>
      </c>
      <c r="C42" s="168">
        <v>3412</v>
      </c>
      <c r="D42" s="149">
        <v>2132</v>
      </c>
      <c r="E42" s="352">
        <v>2</v>
      </c>
      <c r="F42" s="352">
        <v>2</v>
      </c>
      <c r="G42" s="351">
        <v>0</v>
      </c>
      <c r="H42" s="335">
        <v>2</v>
      </c>
      <c r="I42" s="150">
        <f t="shared" si="1"/>
        <v>1</v>
      </c>
      <c r="J42" s="150"/>
      <c r="K42" s="151" t="s">
        <v>67</v>
      </c>
    </row>
    <row r="43" spans="1:11" ht="12.75" customHeight="1" x14ac:dyDescent="0.4">
      <c r="A43" s="169"/>
      <c r="B43" s="170">
        <v>55529</v>
      </c>
      <c r="C43" s="171">
        <v>3612</v>
      </c>
      <c r="D43" s="172">
        <v>2132</v>
      </c>
      <c r="E43" s="350">
        <v>7000</v>
      </c>
      <c r="F43" s="350">
        <v>7000</v>
      </c>
      <c r="G43" s="351">
        <v>4018</v>
      </c>
      <c r="H43" s="335">
        <v>7100</v>
      </c>
      <c r="I43" s="150">
        <f t="shared" si="1"/>
        <v>1.0142857142857142</v>
      </c>
      <c r="J43" s="150"/>
      <c r="K43" s="173" t="s">
        <v>68</v>
      </c>
    </row>
    <row r="44" spans="1:11" ht="12.75" customHeight="1" x14ac:dyDescent="0.4">
      <c r="A44" s="169"/>
      <c r="B44" s="170">
        <v>55529</v>
      </c>
      <c r="C44" s="171">
        <v>3613</v>
      </c>
      <c r="D44" s="172">
        <v>2132</v>
      </c>
      <c r="E44" s="350">
        <v>1840</v>
      </c>
      <c r="F44" s="353">
        <v>1864</v>
      </c>
      <c r="G44" s="351">
        <v>1039</v>
      </c>
      <c r="H44" s="335">
        <v>1900</v>
      </c>
      <c r="I44" s="150">
        <f t="shared" si="1"/>
        <v>1.0193133047210301</v>
      </c>
      <c r="J44" s="150"/>
      <c r="K44" s="173" t="s">
        <v>69</v>
      </c>
    </row>
    <row r="45" spans="1:11" ht="12.75" customHeight="1" x14ac:dyDescent="0.4">
      <c r="A45" s="169"/>
      <c r="B45" s="170"/>
      <c r="C45" s="171">
        <v>4357</v>
      </c>
      <c r="D45" s="172">
        <v>2132</v>
      </c>
      <c r="E45" s="350">
        <v>1000</v>
      </c>
      <c r="F45" s="350">
        <v>1000</v>
      </c>
      <c r="G45" s="351">
        <v>1000</v>
      </c>
      <c r="H45" s="335">
        <v>1000</v>
      </c>
      <c r="I45" s="150">
        <f t="shared" si="1"/>
        <v>1</v>
      </c>
      <c r="J45" s="150"/>
      <c r="K45" s="173" t="s">
        <v>70</v>
      </c>
    </row>
    <row r="46" spans="1:11" ht="12.75" customHeight="1" x14ac:dyDescent="0.4">
      <c r="A46" s="147"/>
      <c r="B46" s="168"/>
      <c r="C46" s="168">
        <v>6310</v>
      </c>
      <c r="D46" s="149">
        <v>2141</v>
      </c>
      <c r="E46" s="352">
        <v>5</v>
      </c>
      <c r="F46" s="352">
        <v>5</v>
      </c>
      <c r="G46" s="354">
        <v>0</v>
      </c>
      <c r="H46" s="335">
        <v>120</v>
      </c>
      <c r="I46" s="150">
        <f t="shared" si="1"/>
        <v>24</v>
      </c>
      <c r="J46" s="150"/>
      <c r="K46" s="151" t="s">
        <v>71</v>
      </c>
    </row>
    <row r="47" spans="1:11" ht="12.75" customHeight="1" x14ac:dyDescent="0.4">
      <c r="A47" s="147"/>
      <c r="B47" s="168"/>
      <c r="C47" s="168">
        <v>2169</v>
      </c>
      <c r="D47" s="149">
        <v>2212</v>
      </c>
      <c r="E47" s="352">
        <v>25</v>
      </c>
      <c r="F47" s="352">
        <v>25</v>
      </c>
      <c r="G47" s="354">
        <v>15</v>
      </c>
      <c r="H47" s="335">
        <v>25</v>
      </c>
      <c r="I47" s="150">
        <f t="shared" si="1"/>
        <v>1</v>
      </c>
      <c r="J47" s="150"/>
      <c r="K47" s="151" t="s">
        <v>72</v>
      </c>
    </row>
    <row r="48" spans="1:11" ht="12.75" customHeight="1" x14ac:dyDescent="0.4">
      <c r="A48" s="169"/>
      <c r="B48" s="171">
        <v>55529</v>
      </c>
      <c r="C48" s="171">
        <v>3612</v>
      </c>
      <c r="D48" s="172">
        <v>2212</v>
      </c>
      <c r="E48" s="352">
        <v>5</v>
      </c>
      <c r="F48" s="352">
        <v>5</v>
      </c>
      <c r="G48" s="354">
        <v>4</v>
      </c>
      <c r="H48" s="335">
        <v>5</v>
      </c>
      <c r="I48" s="150">
        <f t="shared" si="1"/>
        <v>1</v>
      </c>
      <c r="J48" s="150"/>
      <c r="K48" s="173" t="s">
        <v>73</v>
      </c>
    </row>
    <row r="49" spans="1:11" ht="12.75" customHeight="1" x14ac:dyDescent="0.4">
      <c r="A49" s="147"/>
      <c r="B49" s="168"/>
      <c r="C49" s="168">
        <v>5311</v>
      </c>
      <c r="D49" s="149">
        <v>2212</v>
      </c>
      <c r="E49" s="352">
        <v>350</v>
      </c>
      <c r="F49" s="352">
        <v>350</v>
      </c>
      <c r="G49" s="354">
        <v>141</v>
      </c>
      <c r="H49" s="335">
        <v>350</v>
      </c>
      <c r="I49" s="150">
        <f t="shared" si="1"/>
        <v>1</v>
      </c>
      <c r="J49" s="150"/>
      <c r="K49" s="151" t="s">
        <v>74</v>
      </c>
    </row>
    <row r="50" spans="1:11" ht="12.75" customHeight="1" x14ac:dyDescent="0.4">
      <c r="A50" s="147"/>
      <c r="B50" s="168"/>
      <c r="C50" s="168">
        <v>6171</v>
      </c>
      <c r="D50" s="149">
        <v>2212</v>
      </c>
      <c r="E50" s="352">
        <v>40</v>
      </c>
      <c r="F50" s="352">
        <v>40</v>
      </c>
      <c r="G50" s="354">
        <v>33</v>
      </c>
      <c r="H50" s="335">
        <v>40</v>
      </c>
      <c r="I50" s="150">
        <f t="shared" si="1"/>
        <v>1</v>
      </c>
      <c r="J50" s="150"/>
      <c r="K50" s="151" t="s">
        <v>75</v>
      </c>
    </row>
    <row r="51" spans="1:11" ht="12.75" customHeight="1" x14ac:dyDescent="0.4">
      <c r="A51" s="147"/>
      <c r="B51" s="168"/>
      <c r="C51" s="168">
        <v>3392</v>
      </c>
      <c r="D51" s="149">
        <v>2321</v>
      </c>
      <c r="E51" s="350">
        <v>375</v>
      </c>
      <c r="F51" s="353">
        <v>450</v>
      </c>
      <c r="G51" s="351">
        <v>525</v>
      </c>
      <c r="H51" s="335">
        <v>400</v>
      </c>
      <c r="I51" s="150">
        <f t="shared" si="1"/>
        <v>0.88888888888888884</v>
      </c>
      <c r="J51" s="150"/>
      <c r="K51" s="151" t="s">
        <v>76</v>
      </c>
    </row>
    <row r="52" spans="1:11" ht="12.75" customHeight="1" x14ac:dyDescent="0.4">
      <c r="A52" s="147"/>
      <c r="B52" s="168"/>
      <c r="C52" s="168">
        <v>6171</v>
      </c>
      <c r="D52" s="149">
        <v>2321</v>
      </c>
      <c r="E52" s="352">
        <v>105</v>
      </c>
      <c r="F52" s="352">
        <v>105</v>
      </c>
      <c r="G52" s="354"/>
      <c r="H52" s="335">
        <v>105</v>
      </c>
      <c r="I52" s="150">
        <f t="shared" si="1"/>
        <v>1</v>
      </c>
      <c r="J52" s="150"/>
      <c r="K52" s="151" t="s">
        <v>77</v>
      </c>
    </row>
    <row r="53" spans="1:11" ht="12.75" customHeight="1" x14ac:dyDescent="0.4">
      <c r="A53" s="147"/>
      <c r="B53" s="168"/>
      <c r="C53" s="168">
        <v>2169</v>
      </c>
      <c r="D53" s="149">
        <v>2324</v>
      </c>
      <c r="E53" s="352"/>
      <c r="F53" s="352"/>
      <c r="G53" s="354">
        <v>1</v>
      </c>
      <c r="H53" s="335">
        <v>1</v>
      </c>
      <c r="I53" s="150"/>
      <c r="J53" s="150"/>
      <c r="K53" s="151" t="s">
        <v>78</v>
      </c>
    </row>
    <row r="54" spans="1:11" ht="12.75" customHeight="1" x14ac:dyDescent="0.4">
      <c r="A54" s="147"/>
      <c r="B54" s="168"/>
      <c r="C54" s="168">
        <v>3399</v>
      </c>
      <c r="D54" s="149">
        <v>2324</v>
      </c>
      <c r="E54" s="352"/>
      <c r="F54" s="352">
        <v>19</v>
      </c>
      <c r="G54" s="354">
        <v>19</v>
      </c>
      <c r="H54" s="335">
        <v>20</v>
      </c>
      <c r="I54" s="150">
        <f t="shared" si="1"/>
        <v>1.0526315789473684</v>
      </c>
      <c r="J54" s="150"/>
      <c r="K54" s="151" t="s">
        <v>79</v>
      </c>
    </row>
    <row r="55" spans="1:11" ht="12.75" customHeight="1" x14ac:dyDescent="0.4">
      <c r="A55" s="147"/>
      <c r="B55" s="168"/>
      <c r="C55" s="168">
        <v>3632</v>
      </c>
      <c r="D55" s="149">
        <v>2324</v>
      </c>
      <c r="E55" s="350">
        <v>100</v>
      </c>
      <c r="F55" s="350">
        <v>100</v>
      </c>
      <c r="G55" s="351">
        <v>89</v>
      </c>
      <c r="H55" s="335">
        <v>100</v>
      </c>
      <c r="I55" s="150">
        <f t="shared" si="1"/>
        <v>1</v>
      </c>
      <c r="J55" s="150"/>
      <c r="K55" s="151" t="s">
        <v>80</v>
      </c>
    </row>
    <row r="56" spans="1:11" ht="12.75" customHeight="1" x14ac:dyDescent="0.4">
      <c r="A56" s="147"/>
      <c r="B56" s="168"/>
      <c r="C56" s="168">
        <v>3725</v>
      </c>
      <c r="D56" s="149">
        <v>2324</v>
      </c>
      <c r="E56" s="350">
        <v>800</v>
      </c>
      <c r="F56" s="350">
        <v>800</v>
      </c>
      <c r="G56" s="351">
        <v>634</v>
      </c>
      <c r="H56" s="335">
        <v>1000</v>
      </c>
      <c r="I56" s="150">
        <f t="shared" si="1"/>
        <v>1.25</v>
      </c>
      <c r="J56" s="150"/>
      <c r="K56" s="151" t="s">
        <v>81</v>
      </c>
    </row>
    <row r="57" spans="1:11" ht="12.75" customHeight="1" x14ac:dyDescent="0.4">
      <c r="A57" s="147"/>
      <c r="B57" s="168"/>
      <c r="C57" s="168">
        <v>6171</v>
      </c>
      <c r="D57" s="149">
        <v>2324</v>
      </c>
      <c r="E57" s="352">
        <v>40</v>
      </c>
      <c r="F57" s="352">
        <v>40</v>
      </c>
      <c r="G57" s="354">
        <v>11</v>
      </c>
      <c r="H57" s="335">
        <v>40</v>
      </c>
      <c r="I57" s="150">
        <f t="shared" si="1"/>
        <v>1</v>
      </c>
      <c r="J57" s="150"/>
      <c r="K57" s="151" t="s">
        <v>82</v>
      </c>
    </row>
    <row r="58" spans="1:11" ht="12.75" customHeight="1" x14ac:dyDescent="0.4">
      <c r="A58" s="159"/>
      <c r="B58" s="160"/>
      <c r="C58" s="160">
        <v>3722</v>
      </c>
      <c r="D58" s="174">
        <v>2329</v>
      </c>
      <c r="E58" s="355"/>
      <c r="F58" s="355"/>
      <c r="G58" s="356">
        <v>10</v>
      </c>
      <c r="H58" s="335">
        <v>10</v>
      </c>
      <c r="I58" s="150"/>
      <c r="J58" s="186"/>
      <c r="K58" s="175" t="s">
        <v>83</v>
      </c>
    </row>
    <row r="59" spans="1:11" ht="12.75" customHeight="1" x14ac:dyDescent="0.4">
      <c r="A59" s="159"/>
      <c r="B59" s="160"/>
      <c r="C59" s="160"/>
      <c r="D59" s="174">
        <v>2460</v>
      </c>
      <c r="E59" s="355">
        <v>52</v>
      </c>
      <c r="F59" s="357">
        <v>552</v>
      </c>
      <c r="G59" s="356">
        <v>535</v>
      </c>
      <c r="H59" s="335">
        <v>232</v>
      </c>
      <c r="I59" s="150">
        <f t="shared" si="1"/>
        <v>0.42028985507246375</v>
      </c>
      <c r="J59" s="186"/>
      <c r="K59" s="175" t="s">
        <v>84</v>
      </c>
    </row>
    <row r="60" spans="1:11" ht="12.75" customHeight="1" thickBot="1" x14ac:dyDescent="0.45">
      <c r="A60" s="176"/>
      <c r="B60" s="177">
        <v>1032</v>
      </c>
      <c r="C60" s="177"/>
      <c r="D60" s="178">
        <v>2451</v>
      </c>
      <c r="E60" s="358"/>
      <c r="F60" s="358">
        <v>0</v>
      </c>
      <c r="G60" s="359">
        <v>0</v>
      </c>
      <c r="H60" s="341">
        <v>0</v>
      </c>
      <c r="I60" s="270"/>
      <c r="J60" s="232"/>
      <c r="K60" s="179" t="s">
        <v>85</v>
      </c>
    </row>
    <row r="61" spans="1:11" ht="12.75" customHeight="1" thickTop="1" x14ac:dyDescent="0.4">
      <c r="A61" s="156"/>
      <c r="B61" s="164"/>
      <c r="C61" s="164"/>
      <c r="D61" s="157"/>
      <c r="E61" s="360">
        <f>SUM(E22:E60)</f>
        <v>23523</v>
      </c>
      <c r="F61" s="360">
        <f>SUM(F22:F60)</f>
        <v>24615</v>
      </c>
      <c r="G61" s="360">
        <f>SUM(G22:G60)</f>
        <v>15841</v>
      </c>
      <c r="H61" s="458">
        <f>SUM(H22:H60)</f>
        <v>23944</v>
      </c>
      <c r="I61" s="194">
        <f>H61/F61</f>
        <v>0.97274019906561038</v>
      </c>
      <c r="J61" s="460"/>
      <c r="K61" s="180"/>
    </row>
    <row r="62" spans="1:11" ht="12.75" customHeight="1" x14ac:dyDescent="0.35">
      <c r="A62" s="181"/>
      <c r="B62" s="181"/>
      <c r="C62" s="181"/>
      <c r="D62" s="181"/>
      <c r="E62" s="361"/>
      <c r="F62" s="361"/>
      <c r="G62" s="361"/>
      <c r="H62" s="361"/>
      <c r="I62" s="229"/>
      <c r="J62" s="182"/>
      <c r="K62" s="181"/>
    </row>
    <row r="63" spans="1:11" ht="12.75" customHeight="1" x14ac:dyDescent="0.4">
      <c r="A63" s="164"/>
      <c r="B63" s="163" t="s">
        <v>86</v>
      </c>
      <c r="C63" s="164"/>
      <c r="D63" s="164"/>
      <c r="E63" s="345"/>
      <c r="F63" s="345"/>
      <c r="G63" s="345"/>
      <c r="H63" s="345"/>
      <c r="I63" s="230"/>
      <c r="J63" s="165"/>
      <c r="K63" s="166"/>
    </row>
    <row r="64" spans="1:11" ht="12.75" customHeight="1" x14ac:dyDescent="0.35">
      <c r="A64" s="146"/>
      <c r="B64" s="168"/>
      <c r="C64" s="168">
        <v>3612</v>
      </c>
      <c r="D64" s="149">
        <v>3111</v>
      </c>
      <c r="E64" s="350">
        <v>2000</v>
      </c>
      <c r="F64" s="353">
        <v>6000</v>
      </c>
      <c r="G64" s="351">
        <v>5701</v>
      </c>
      <c r="H64" s="335">
        <v>5000</v>
      </c>
      <c r="I64" s="150">
        <f>H64/F64</f>
        <v>0.83333333333333337</v>
      </c>
      <c r="J64" s="150"/>
      <c r="K64" s="151" t="s">
        <v>87</v>
      </c>
    </row>
    <row r="65" spans="1:16" ht="12.75" customHeight="1" x14ac:dyDescent="0.35">
      <c r="A65" s="183"/>
      <c r="B65" s="181"/>
      <c r="C65" s="184">
        <v>2321</v>
      </c>
      <c r="D65" s="185">
        <v>3112</v>
      </c>
      <c r="E65" s="362">
        <v>200</v>
      </c>
      <c r="F65" s="362">
        <v>200</v>
      </c>
      <c r="G65" s="363">
        <v>0</v>
      </c>
      <c r="H65" s="341">
        <v>200</v>
      </c>
      <c r="I65" s="150">
        <f t="shared" ref="I65" si="2">H65/F65</f>
        <v>1</v>
      </c>
      <c r="J65" s="227"/>
      <c r="K65" s="187" t="s">
        <v>88</v>
      </c>
    </row>
    <row r="66" spans="1:16" ht="12.75" customHeight="1" thickBot="1" x14ac:dyDescent="0.4">
      <c r="A66" s="188"/>
      <c r="B66" s="189"/>
      <c r="C66" s="190">
        <v>2212</v>
      </c>
      <c r="D66" s="191">
        <v>3121</v>
      </c>
      <c r="E66" s="364"/>
      <c r="F66" s="364">
        <v>136</v>
      </c>
      <c r="G66" s="365">
        <v>0</v>
      </c>
      <c r="H66" s="366">
        <v>0</v>
      </c>
      <c r="I66" s="270">
        <f>H66/F66</f>
        <v>0</v>
      </c>
      <c r="J66" s="192"/>
      <c r="K66" s="193" t="s">
        <v>89</v>
      </c>
    </row>
    <row r="67" spans="1:16" ht="12.75" customHeight="1" thickTop="1" x14ac:dyDescent="0.4">
      <c r="A67" s="156"/>
      <c r="B67" s="164"/>
      <c r="C67" s="164"/>
      <c r="D67" s="157"/>
      <c r="E67" s="367">
        <f>SUM(E64:E65)</f>
        <v>2200</v>
      </c>
      <c r="F67" s="367">
        <f>SUM(F64:F66)</f>
        <v>6336</v>
      </c>
      <c r="G67" s="367">
        <f>SUM(G64:G66)</f>
        <v>5701</v>
      </c>
      <c r="H67" s="349">
        <f>SUM(H64:H66)</f>
        <v>5200</v>
      </c>
      <c r="I67" s="194">
        <f>H67/F67</f>
        <v>0.82070707070707072</v>
      </c>
      <c r="J67" s="194"/>
      <c r="K67" s="158"/>
    </row>
    <row r="68" spans="1:16" ht="12.75" customHeight="1" x14ac:dyDescent="0.4">
      <c r="A68" s="181"/>
      <c r="B68" s="181"/>
      <c r="C68" s="181"/>
      <c r="D68" s="181"/>
      <c r="E68" s="344"/>
      <c r="F68" s="368"/>
      <c r="G68" s="369"/>
      <c r="H68" s="369"/>
      <c r="I68" s="231"/>
      <c r="J68" s="195"/>
      <c r="K68" s="196"/>
    </row>
    <row r="69" spans="1:16" ht="12.75" customHeight="1" x14ac:dyDescent="0.4">
      <c r="A69" s="181"/>
      <c r="B69" s="197" t="s">
        <v>90</v>
      </c>
      <c r="C69" s="181"/>
      <c r="D69" s="181"/>
      <c r="E69" s="344"/>
      <c r="F69" s="369"/>
      <c r="G69" s="369"/>
      <c r="H69" s="369"/>
      <c r="I69" s="195"/>
      <c r="J69" s="195"/>
      <c r="K69" s="196"/>
    </row>
    <row r="70" spans="1:16" ht="12.75" customHeight="1" x14ac:dyDescent="0.4">
      <c r="A70" s="147"/>
      <c r="B70" s="168"/>
      <c r="C70" s="168"/>
      <c r="D70" s="198">
        <v>4112</v>
      </c>
      <c r="E70" s="370">
        <v>6500</v>
      </c>
      <c r="F70" s="370">
        <v>5864.6</v>
      </c>
      <c r="G70" s="371">
        <v>3290</v>
      </c>
      <c r="H70" s="335">
        <v>6500</v>
      </c>
      <c r="I70" s="150">
        <f t="shared" ref="I70:I80" si="3">H70/F70</f>
        <v>1.1083449851652285</v>
      </c>
      <c r="J70" s="150"/>
      <c r="K70" s="151" t="s">
        <v>91</v>
      </c>
    </row>
    <row r="71" spans="1:16" ht="12.75" customHeight="1" x14ac:dyDescent="0.4">
      <c r="A71" s="147"/>
      <c r="B71" s="168"/>
      <c r="C71" s="168"/>
      <c r="D71" s="198">
        <v>4113</v>
      </c>
      <c r="E71" s="370">
        <v>900</v>
      </c>
      <c r="F71" s="370">
        <v>900</v>
      </c>
      <c r="G71" s="371">
        <v>0</v>
      </c>
      <c r="H71" s="335">
        <v>1200</v>
      </c>
      <c r="I71" s="150">
        <f t="shared" si="3"/>
        <v>1.3333333333333333</v>
      </c>
      <c r="J71" s="186"/>
      <c r="K71" s="175" t="s">
        <v>92</v>
      </c>
    </row>
    <row r="72" spans="1:16" ht="12.75" customHeight="1" x14ac:dyDescent="0.4">
      <c r="A72" s="147"/>
      <c r="B72" s="168">
        <v>13015</v>
      </c>
      <c r="C72" s="168"/>
      <c r="D72" s="149">
        <v>4116</v>
      </c>
      <c r="E72" s="370"/>
      <c r="F72" s="337">
        <v>854</v>
      </c>
      <c r="G72" s="371">
        <v>854</v>
      </c>
      <c r="H72" s="335">
        <v>0</v>
      </c>
      <c r="I72" s="150">
        <f t="shared" si="3"/>
        <v>0</v>
      </c>
      <c r="J72" s="150"/>
      <c r="K72" s="151" t="s">
        <v>93</v>
      </c>
    </row>
    <row r="73" spans="1:16" ht="12.75" customHeight="1" x14ac:dyDescent="0.4">
      <c r="A73" s="159"/>
      <c r="B73" s="160">
        <v>13021</v>
      </c>
      <c r="C73" s="160"/>
      <c r="D73" s="174">
        <v>4116</v>
      </c>
      <c r="E73" s="372"/>
      <c r="F73" s="372">
        <v>2069</v>
      </c>
      <c r="G73" s="373">
        <v>2069</v>
      </c>
      <c r="H73" s="335">
        <v>1620</v>
      </c>
      <c r="I73" s="150">
        <f t="shared" si="3"/>
        <v>0.78298695021749642</v>
      </c>
      <c r="J73" s="186"/>
      <c r="K73" s="175" t="s">
        <v>94</v>
      </c>
    </row>
    <row r="74" spans="1:16" ht="12.75" customHeight="1" x14ac:dyDescent="0.4">
      <c r="A74" s="159"/>
      <c r="B74" s="160">
        <v>13021</v>
      </c>
      <c r="C74" s="160"/>
      <c r="D74" s="174">
        <v>4116</v>
      </c>
      <c r="E74" s="372"/>
      <c r="F74" s="372">
        <v>1497</v>
      </c>
      <c r="G74" s="373">
        <v>1497</v>
      </c>
      <c r="H74" s="335">
        <v>1000</v>
      </c>
      <c r="I74" s="150">
        <f t="shared" si="3"/>
        <v>0.66800267201068808</v>
      </c>
      <c r="J74" s="186"/>
      <c r="K74" s="175" t="s">
        <v>95</v>
      </c>
    </row>
    <row r="75" spans="1:16" ht="12.75" customHeight="1" x14ac:dyDescent="0.4">
      <c r="A75" s="159"/>
      <c r="B75" s="160"/>
      <c r="C75" s="160"/>
      <c r="D75" s="174">
        <v>4116</v>
      </c>
      <c r="E75" s="341">
        <v>43</v>
      </c>
      <c r="F75" s="341">
        <v>43</v>
      </c>
      <c r="G75" s="374">
        <v>0</v>
      </c>
      <c r="H75" s="335">
        <v>43</v>
      </c>
      <c r="I75" s="150">
        <f t="shared" si="3"/>
        <v>1</v>
      </c>
      <c r="J75" s="186"/>
      <c r="K75" s="175" t="s">
        <v>96</v>
      </c>
    </row>
    <row r="76" spans="1:16" ht="12.75" customHeight="1" x14ac:dyDescent="0.4">
      <c r="A76" s="159"/>
      <c r="B76" s="160"/>
      <c r="C76" s="160"/>
      <c r="D76" s="174">
        <v>4121</v>
      </c>
      <c r="E76" s="372">
        <v>30</v>
      </c>
      <c r="F76" s="372">
        <v>30</v>
      </c>
      <c r="G76" s="373">
        <v>10</v>
      </c>
      <c r="H76" s="335">
        <v>20</v>
      </c>
      <c r="I76" s="150">
        <f t="shared" si="3"/>
        <v>0.66666666666666663</v>
      </c>
      <c r="J76" s="186"/>
      <c r="K76" s="175" t="s">
        <v>97</v>
      </c>
    </row>
    <row r="77" spans="1:16" ht="12.75" customHeight="1" x14ac:dyDescent="0.4">
      <c r="A77" s="272"/>
      <c r="B77" s="273"/>
      <c r="C77" s="273"/>
      <c r="D77" s="274">
        <v>4121</v>
      </c>
      <c r="E77" s="375">
        <v>60</v>
      </c>
      <c r="F77" s="375">
        <v>60</v>
      </c>
      <c r="G77" s="376">
        <v>70</v>
      </c>
      <c r="H77" s="377">
        <v>70</v>
      </c>
      <c r="I77" s="275">
        <f t="shared" si="3"/>
        <v>1.1666666666666667</v>
      </c>
      <c r="J77" s="275"/>
      <c r="K77" s="276" t="s">
        <v>98</v>
      </c>
    </row>
    <row r="78" spans="1:16" ht="12.75" customHeight="1" x14ac:dyDescent="0.4">
      <c r="A78" s="203"/>
      <c r="B78" s="181"/>
      <c r="C78" s="181"/>
      <c r="D78" s="201">
        <v>4213</v>
      </c>
      <c r="E78" s="378"/>
      <c r="F78" s="378"/>
      <c r="G78" s="379"/>
      <c r="H78" s="349">
        <v>61447</v>
      </c>
      <c r="I78" s="194"/>
      <c r="J78" s="227"/>
      <c r="K78" s="202" t="s">
        <v>99</v>
      </c>
    </row>
    <row r="79" spans="1:16" ht="12.75" customHeight="1" x14ac:dyDescent="0.4">
      <c r="A79" s="159"/>
      <c r="B79" s="160"/>
      <c r="C79" s="160"/>
      <c r="D79" s="199">
        <v>4213</v>
      </c>
      <c r="E79" s="380">
        <v>18772</v>
      </c>
      <c r="F79" s="380">
        <v>17200</v>
      </c>
      <c r="G79" s="381">
        <v>0</v>
      </c>
      <c r="H79" s="335"/>
      <c r="I79" s="150">
        <f t="shared" si="3"/>
        <v>0</v>
      </c>
      <c r="J79" s="233"/>
      <c r="K79" s="200" t="s">
        <v>100</v>
      </c>
      <c r="P79" s="92"/>
    </row>
    <row r="80" spans="1:16" ht="12.75" customHeight="1" x14ac:dyDescent="0.4">
      <c r="A80" s="159"/>
      <c r="B80" s="160"/>
      <c r="C80" s="160"/>
      <c r="D80" s="174">
        <v>4221</v>
      </c>
      <c r="E80" s="382">
        <v>117</v>
      </c>
      <c r="F80" s="382">
        <v>117</v>
      </c>
      <c r="G80" s="383">
        <v>0</v>
      </c>
      <c r="H80" s="384">
        <v>6000</v>
      </c>
      <c r="I80" s="150">
        <f t="shared" si="3"/>
        <v>51.282051282051285</v>
      </c>
      <c r="J80" s="186"/>
      <c r="K80" s="175" t="s">
        <v>101</v>
      </c>
    </row>
    <row r="81" spans="1:12" ht="12.75" customHeight="1" x14ac:dyDescent="0.4">
      <c r="A81" s="272"/>
      <c r="B81" s="273"/>
      <c r="C81" s="273"/>
      <c r="D81" s="274">
        <v>4222</v>
      </c>
      <c r="E81" s="375">
        <v>147</v>
      </c>
      <c r="F81" s="375">
        <v>147</v>
      </c>
      <c r="G81" s="376">
        <v>0</v>
      </c>
      <c r="H81" s="377">
        <v>147</v>
      </c>
      <c r="I81" s="275">
        <f>H81/F81</f>
        <v>1</v>
      </c>
      <c r="J81" s="275"/>
      <c r="K81" s="276" t="s">
        <v>102</v>
      </c>
    </row>
    <row r="82" spans="1:12" ht="12.75" customHeight="1" x14ac:dyDescent="0.4">
      <c r="A82" s="440"/>
      <c r="B82" s="441"/>
      <c r="C82" s="441"/>
      <c r="D82" s="442">
        <v>4216</v>
      </c>
      <c r="E82" s="443"/>
      <c r="F82" s="443"/>
      <c r="G82" s="444"/>
      <c r="H82" s="445">
        <v>11146</v>
      </c>
      <c r="I82" s="446"/>
      <c r="J82" s="446"/>
      <c r="K82" s="447" t="s">
        <v>103</v>
      </c>
    </row>
    <row r="83" spans="1:12" ht="12.75" customHeight="1" x14ac:dyDescent="0.4">
      <c r="A83" s="448"/>
      <c r="B83" s="449"/>
      <c r="C83" s="449"/>
      <c r="D83" s="199">
        <v>4216</v>
      </c>
      <c r="E83" s="450"/>
      <c r="F83" s="450"/>
      <c r="G83" s="451"/>
      <c r="H83" s="452">
        <v>14835</v>
      </c>
      <c r="I83" s="453"/>
      <c r="J83" s="453"/>
      <c r="K83" s="200" t="s">
        <v>104</v>
      </c>
    </row>
    <row r="84" spans="1:12" ht="12.75" customHeight="1" x14ac:dyDescent="0.4">
      <c r="A84" s="448"/>
      <c r="B84" s="449"/>
      <c r="C84" s="449"/>
      <c r="D84" s="199">
        <v>4216</v>
      </c>
      <c r="E84" s="450"/>
      <c r="F84" s="450"/>
      <c r="G84" s="451"/>
      <c r="H84" s="452">
        <v>1745</v>
      </c>
      <c r="I84" s="453"/>
      <c r="J84" s="453"/>
      <c r="K84" s="200" t="s">
        <v>105</v>
      </c>
    </row>
    <row r="85" spans="1:12" ht="12.75" customHeight="1" thickBot="1" x14ac:dyDescent="0.45">
      <c r="A85" s="432"/>
      <c r="B85" s="433"/>
      <c r="C85" s="433"/>
      <c r="D85" s="434"/>
      <c r="E85" s="435"/>
      <c r="F85" s="435"/>
      <c r="G85" s="436"/>
      <c r="H85" s="437"/>
      <c r="I85" s="438"/>
      <c r="J85" s="438"/>
      <c r="K85" s="439"/>
    </row>
    <row r="86" spans="1:12" ht="12.75" customHeight="1" thickTop="1" x14ac:dyDescent="0.4">
      <c r="A86" s="203"/>
      <c r="B86" s="181"/>
      <c r="C86" s="181"/>
      <c r="D86" s="157"/>
      <c r="E86" s="385">
        <f>SUM(E70:E81)</f>
        <v>26569</v>
      </c>
      <c r="F86" s="385">
        <f>SUM(F70:F81)</f>
        <v>28781.599999999999</v>
      </c>
      <c r="G86" s="385">
        <f>SUM(G70:G81)</f>
        <v>7790</v>
      </c>
      <c r="H86" s="349">
        <f>SUM(H70:H84)</f>
        <v>105773</v>
      </c>
      <c r="I86" s="194">
        <f>H86/F86</f>
        <v>3.6750215415404286</v>
      </c>
      <c r="J86" s="431"/>
      <c r="K86" s="204"/>
    </row>
    <row r="87" spans="1:12" ht="12.75" customHeight="1" thickBot="1" x14ac:dyDescent="0.45">
      <c r="A87" s="159"/>
      <c r="B87" s="160"/>
      <c r="C87" s="160"/>
      <c r="D87" s="160"/>
      <c r="E87" s="386"/>
      <c r="F87" s="386"/>
      <c r="G87" s="386"/>
      <c r="H87" s="386"/>
      <c r="I87" s="205"/>
      <c r="J87" s="205"/>
      <c r="K87" s="206"/>
    </row>
    <row r="88" spans="1:12" ht="12.75" customHeight="1" thickTop="1" thickBot="1" x14ac:dyDescent="0.4">
      <c r="A88" s="476" t="s">
        <v>106</v>
      </c>
      <c r="B88" s="477"/>
      <c r="C88" s="477"/>
      <c r="D88" s="477"/>
      <c r="E88" s="461">
        <f>E19+E61+E67+E86</f>
        <v>164577</v>
      </c>
      <c r="F88" s="461">
        <f>F19+F61+F67+F86</f>
        <v>175867.6</v>
      </c>
      <c r="G88" s="461">
        <f>G19+G61+G67+G86</f>
        <v>103941</v>
      </c>
      <c r="H88" s="461">
        <f>H19+H61+H67+H86</f>
        <v>255052</v>
      </c>
      <c r="I88" s="462">
        <f>H88/F88</f>
        <v>1.4502500744878533</v>
      </c>
      <c r="J88" s="463"/>
      <c r="K88" s="464"/>
    </row>
    <row r="89" spans="1:12" ht="12.75" customHeight="1" thickTop="1" x14ac:dyDescent="0.45">
      <c r="A89" s="207"/>
      <c r="B89" s="207"/>
      <c r="C89" s="207"/>
      <c r="D89" s="207"/>
      <c r="E89" s="387"/>
      <c r="F89" s="387"/>
      <c r="G89" s="387"/>
      <c r="H89" s="388"/>
      <c r="I89" s="208"/>
      <c r="J89" s="208"/>
      <c r="K89" s="209"/>
    </row>
    <row r="90" spans="1:12" ht="12.75" customHeight="1" x14ac:dyDescent="0.4">
      <c r="A90" s="156"/>
      <c r="B90" s="163" t="s">
        <v>107</v>
      </c>
      <c r="C90" s="164"/>
      <c r="D90" s="164"/>
      <c r="E90" s="345"/>
      <c r="F90" s="345"/>
      <c r="G90" s="345"/>
      <c r="H90" s="345"/>
      <c r="I90" s="165"/>
      <c r="J90" s="165"/>
      <c r="K90" s="166"/>
    </row>
    <row r="91" spans="1:12" ht="12.75" customHeight="1" thickBot="1" x14ac:dyDescent="0.4">
      <c r="A91" s="210"/>
      <c r="B91" s="177"/>
      <c r="C91" s="177">
        <v>6330</v>
      </c>
      <c r="D91" s="178">
        <v>4134</v>
      </c>
      <c r="E91" s="389">
        <v>1400</v>
      </c>
      <c r="F91" s="389">
        <v>1400</v>
      </c>
      <c r="G91" s="390">
        <v>0</v>
      </c>
      <c r="H91" s="391">
        <v>1450</v>
      </c>
      <c r="I91" s="235"/>
      <c r="J91" s="232"/>
      <c r="K91" s="179" t="s">
        <v>108</v>
      </c>
    </row>
    <row r="92" spans="1:12" ht="12.75" customHeight="1" thickTop="1" x14ac:dyDescent="0.4">
      <c r="A92" s="156"/>
      <c r="B92" s="164"/>
      <c r="C92" s="164"/>
      <c r="D92" s="157"/>
      <c r="E92" s="342">
        <f>SUM(E91)</f>
        <v>1400</v>
      </c>
      <c r="F92" s="342">
        <f>SUM(F91)</f>
        <v>1400</v>
      </c>
      <c r="G92" s="342">
        <f>SUM(G91)</f>
        <v>0</v>
      </c>
      <c r="H92" s="349">
        <f>SUM(H91)</f>
        <v>1450</v>
      </c>
      <c r="I92" s="194"/>
      <c r="J92" s="194"/>
      <c r="K92" s="211"/>
    </row>
    <row r="93" spans="1:12" ht="12.75" customHeight="1" thickBot="1" x14ac:dyDescent="0.45">
      <c r="A93" s="159"/>
      <c r="B93" s="160"/>
      <c r="C93" s="160"/>
      <c r="D93" s="160"/>
      <c r="E93" s="392"/>
      <c r="F93" s="392"/>
      <c r="G93" s="392"/>
      <c r="H93" s="392"/>
      <c r="I93" s="249"/>
      <c r="J93" s="212"/>
      <c r="K93" s="213"/>
      <c r="L93" s="24"/>
    </row>
    <row r="94" spans="1:12" ht="12.75" customHeight="1" thickTop="1" thickBot="1" x14ac:dyDescent="0.55000000000000004">
      <c r="A94" s="478" t="s">
        <v>109</v>
      </c>
      <c r="B94" s="479"/>
      <c r="C94" s="479"/>
      <c r="D94" s="479"/>
      <c r="E94" s="465">
        <f>E88+E92</f>
        <v>165977</v>
      </c>
      <c r="F94" s="465">
        <f>F88+F92</f>
        <v>177267.6</v>
      </c>
      <c r="G94" s="465">
        <f>G88+G92</f>
        <v>103941</v>
      </c>
      <c r="H94" s="465">
        <f>H88+H92</f>
        <v>256502</v>
      </c>
      <c r="I94" s="271">
        <f>H94/F94</f>
        <v>1.4469762099785859</v>
      </c>
      <c r="J94" s="466"/>
      <c r="K94" s="250"/>
      <c r="L94" s="24"/>
    </row>
    <row r="95" spans="1:12" ht="13.8" thickTop="1" x14ac:dyDescent="0.25"/>
  </sheetData>
  <mergeCells count="3">
    <mergeCell ref="A1:K1"/>
    <mergeCell ref="A88:D88"/>
    <mergeCell ref="A94:D94"/>
  </mergeCells>
  <pageMargins left="0.7" right="0.7" top="0.78740157499999996" bottom="0.78740157499999996" header="0.3" footer="0.3"/>
  <pageSetup paperSize="9" scale="72" fitToHeight="0"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13"/>
  <sheetViews>
    <sheetView topLeftCell="A152" zoomScaleNormal="100" workbookViewId="0">
      <selection activeCell="H198" sqref="H198"/>
    </sheetView>
  </sheetViews>
  <sheetFormatPr defaultColWidth="9.109375" defaultRowHeight="13.8" x14ac:dyDescent="0.25"/>
  <cols>
    <col min="1" max="1" width="9.5546875" style="1" customWidth="1"/>
    <col min="2" max="2" width="5.5546875" style="1" customWidth="1"/>
    <col min="3" max="3" width="8.5546875" style="72" customWidth="1"/>
    <col min="4" max="4" width="5.5546875" style="1" customWidth="1"/>
    <col min="5" max="7" width="9.5546875" style="297" customWidth="1"/>
    <col min="8" max="8" width="11.6640625" style="297" customWidth="1"/>
    <col min="9" max="9" width="11.6640625" style="1" customWidth="1"/>
    <col min="10" max="10" width="45" style="1" customWidth="1"/>
    <col min="11" max="11" width="2.5546875" style="1" customWidth="1"/>
    <col min="12" max="12" width="10.88671875" style="1" customWidth="1"/>
    <col min="13" max="13" width="11.88671875" style="1" customWidth="1"/>
    <col min="14" max="14" width="21" style="122" customWidth="1"/>
    <col min="15" max="16384" width="9.109375" style="1"/>
  </cols>
  <sheetData>
    <row r="1" spans="1:14" ht="20.100000000000001" customHeight="1" thickBot="1" x14ac:dyDescent="0.3">
      <c r="A1" s="483" t="s">
        <v>110</v>
      </c>
      <c r="B1" s="483"/>
      <c r="C1" s="483"/>
      <c r="D1" s="483"/>
      <c r="E1" s="483"/>
      <c r="F1" s="483"/>
      <c r="G1" s="483"/>
      <c r="H1" s="483"/>
      <c r="I1" s="483"/>
      <c r="J1" s="483"/>
    </row>
    <row r="2" spans="1:14" ht="12.75" customHeight="1" thickBot="1" x14ac:dyDescent="0.3">
      <c r="A2" s="9" t="s">
        <v>23</v>
      </c>
      <c r="B2" s="9" t="s">
        <v>111</v>
      </c>
      <c r="C2" s="9" t="s">
        <v>24</v>
      </c>
      <c r="D2" s="9" t="s">
        <v>25</v>
      </c>
      <c r="E2" s="298">
        <v>2023</v>
      </c>
      <c r="F2" s="299">
        <v>2023</v>
      </c>
      <c r="G2" s="300">
        <v>2023</v>
      </c>
      <c r="H2" s="277" t="s">
        <v>112</v>
      </c>
      <c r="I2" s="236" t="s">
        <v>113</v>
      </c>
      <c r="J2" s="10"/>
      <c r="K2" s="2"/>
      <c r="L2" s="2"/>
      <c r="M2" s="2"/>
    </row>
    <row r="3" spans="1:14" ht="12.75" customHeight="1" thickBot="1" x14ac:dyDescent="0.3">
      <c r="E3" s="301" t="s">
        <v>1</v>
      </c>
      <c r="F3" s="278" t="s">
        <v>2</v>
      </c>
      <c r="G3" s="302" t="s">
        <v>114</v>
      </c>
      <c r="H3" s="278">
        <v>2024</v>
      </c>
      <c r="I3" s="237" t="s">
        <v>115</v>
      </c>
      <c r="J3" s="11"/>
      <c r="K3" s="2"/>
      <c r="L3" s="2"/>
      <c r="M3" s="2"/>
    </row>
    <row r="4" spans="1:14" ht="12.75" customHeight="1" x14ac:dyDescent="0.25">
      <c r="A4" s="8"/>
      <c r="B4" s="8"/>
      <c r="C4" s="73"/>
      <c r="D4" s="8"/>
      <c r="E4" s="277"/>
      <c r="F4" s="277"/>
      <c r="G4" s="277"/>
      <c r="H4" s="277"/>
      <c r="I4" s="12"/>
      <c r="J4" s="13"/>
      <c r="K4" s="2"/>
      <c r="L4" s="2"/>
      <c r="M4" s="2"/>
    </row>
    <row r="5" spans="1:14" ht="12.75" customHeight="1" x14ac:dyDescent="0.25">
      <c r="A5" s="17"/>
      <c r="B5" s="18" t="s">
        <v>116</v>
      </c>
      <c r="C5" s="74"/>
      <c r="D5" s="17"/>
      <c r="E5" s="279"/>
      <c r="F5" s="279"/>
      <c r="G5" s="279"/>
      <c r="H5" s="279"/>
      <c r="I5" s="61"/>
      <c r="J5" s="19"/>
      <c r="K5" s="2"/>
      <c r="L5" s="2"/>
      <c r="M5" s="2"/>
    </row>
    <row r="6" spans="1:14" ht="12.75" customHeight="1" x14ac:dyDescent="0.25">
      <c r="A6" s="43"/>
      <c r="B6" s="44"/>
      <c r="C6" s="76"/>
      <c r="D6" s="45">
        <v>1014</v>
      </c>
      <c r="E6" s="303">
        <v>15</v>
      </c>
      <c r="F6" s="303">
        <v>15</v>
      </c>
      <c r="G6" s="303">
        <v>23</v>
      </c>
      <c r="H6" s="280">
        <v>15</v>
      </c>
      <c r="I6" s="238">
        <f>H6/F6</f>
        <v>1</v>
      </c>
      <c r="J6" s="46" t="s">
        <v>117</v>
      </c>
      <c r="K6" s="2"/>
      <c r="L6" s="2"/>
      <c r="M6" s="2"/>
    </row>
    <row r="7" spans="1:14" ht="12.75" customHeight="1" thickBot="1" x14ac:dyDescent="0.3">
      <c r="A7" s="56"/>
      <c r="B7" s="57"/>
      <c r="C7" s="77"/>
      <c r="D7" s="58">
        <v>1032</v>
      </c>
      <c r="E7" s="304">
        <v>5</v>
      </c>
      <c r="F7" s="304">
        <v>5</v>
      </c>
      <c r="G7" s="304">
        <v>6</v>
      </c>
      <c r="H7" s="281">
        <v>6</v>
      </c>
      <c r="I7" s="239">
        <f t="shared" ref="I7:I8" si="0">H7/F7</f>
        <v>1.2</v>
      </c>
      <c r="J7" s="59" t="s">
        <v>118</v>
      </c>
      <c r="K7" s="2"/>
      <c r="L7" s="2"/>
      <c r="M7" s="2"/>
    </row>
    <row r="8" spans="1:14" ht="12.75" customHeight="1" thickTop="1" x14ac:dyDescent="0.25">
      <c r="A8" s="93"/>
      <c r="B8" s="94"/>
      <c r="C8" s="95"/>
      <c r="D8" s="96"/>
      <c r="E8" s="295">
        <f>SUM(E6:E7)</f>
        <v>20</v>
      </c>
      <c r="F8" s="295">
        <f>SUM(F6:F7)</f>
        <v>20</v>
      </c>
      <c r="G8" s="295">
        <f>SUM(G6:G7)</f>
        <v>29</v>
      </c>
      <c r="H8" s="467">
        <f>SUM(H6:H7)</f>
        <v>21</v>
      </c>
      <c r="I8" s="468">
        <f t="shared" si="0"/>
        <v>1.05</v>
      </c>
      <c r="J8" s="97"/>
      <c r="K8" s="2"/>
      <c r="L8" s="2"/>
      <c r="M8" s="2"/>
    </row>
    <row r="9" spans="1:14" ht="12.75" customHeight="1" x14ac:dyDescent="0.25">
      <c r="A9" s="3"/>
      <c r="B9" s="4"/>
      <c r="C9" s="78"/>
      <c r="D9" s="4"/>
      <c r="E9" s="282"/>
      <c r="F9" s="282"/>
      <c r="G9" s="282"/>
      <c r="H9" s="282"/>
      <c r="I9" s="68"/>
      <c r="J9" s="14"/>
      <c r="K9" s="2"/>
      <c r="L9" s="2"/>
      <c r="M9" s="2"/>
    </row>
    <row r="10" spans="1:14" ht="12.75" customHeight="1" x14ac:dyDescent="0.25">
      <c r="A10" s="30"/>
      <c r="B10" s="18" t="s">
        <v>119</v>
      </c>
      <c r="C10" s="79"/>
      <c r="D10" s="47"/>
      <c r="E10" s="283"/>
      <c r="F10" s="283"/>
      <c r="G10" s="283"/>
      <c r="H10" s="283"/>
      <c r="I10" s="234"/>
      <c r="J10" s="22"/>
      <c r="K10" s="2"/>
      <c r="L10" s="2"/>
      <c r="M10" s="2"/>
    </row>
    <row r="11" spans="1:14" ht="12.75" customHeight="1" x14ac:dyDescent="0.25">
      <c r="A11" s="48"/>
      <c r="B11" s="44"/>
      <c r="C11" s="128"/>
      <c r="D11" s="45">
        <v>2141</v>
      </c>
      <c r="E11" s="305">
        <v>150</v>
      </c>
      <c r="F11" s="306">
        <v>180</v>
      </c>
      <c r="G11" s="305">
        <v>182</v>
      </c>
      <c r="H11" s="280">
        <v>150</v>
      </c>
      <c r="I11" s="238">
        <f t="shared" ref="I11:I42" si="1">H11/F11</f>
        <v>0.83333333333333337</v>
      </c>
      <c r="J11" s="46" t="s">
        <v>120</v>
      </c>
      <c r="K11" s="2"/>
      <c r="L11" s="2"/>
      <c r="M11" s="2"/>
      <c r="N11" s="123"/>
    </row>
    <row r="12" spans="1:14" ht="12.75" customHeight="1" x14ac:dyDescent="0.25">
      <c r="A12" s="48"/>
      <c r="B12" s="44"/>
      <c r="C12" s="128"/>
      <c r="D12" s="45">
        <v>2169</v>
      </c>
      <c r="E12" s="305">
        <v>10</v>
      </c>
      <c r="F12" s="305">
        <v>10</v>
      </c>
      <c r="G12" s="305">
        <v>0</v>
      </c>
      <c r="H12" s="280">
        <v>25</v>
      </c>
      <c r="I12" s="238">
        <f t="shared" si="1"/>
        <v>2.5</v>
      </c>
      <c r="J12" s="46" t="s">
        <v>121</v>
      </c>
      <c r="K12" s="2"/>
      <c r="L12" s="2"/>
      <c r="M12" s="2"/>
    </row>
    <row r="13" spans="1:14" ht="12.75" customHeight="1" x14ac:dyDescent="0.25">
      <c r="A13" s="48"/>
      <c r="B13" s="44"/>
      <c r="C13" s="128">
        <v>201901</v>
      </c>
      <c r="D13" s="45">
        <v>2212</v>
      </c>
      <c r="E13" s="307">
        <v>382</v>
      </c>
      <c r="F13" s="307">
        <v>382</v>
      </c>
      <c r="G13" s="307">
        <v>121</v>
      </c>
      <c r="H13" s="284">
        <v>0</v>
      </c>
      <c r="I13" s="242">
        <f t="shared" si="1"/>
        <v>0</v>
      </c>
      <c r="J13" s="214" t="s">
        <v>122</v>
      </c>
      <c r="K13" s="2" t="s">
        <v>123</v>
      </c>
      <c r="L13" s="28"/>
      <c r="M13" s="28"/>
    </row>
    <row r="14" spans="1:14" ht="12.75" customHeight="1" x14ac:dyDescent="0.25">
      <c r="A14" s="48"/>
      <c r="B14" s="44"/>
      <c r="C14" s="128">
        <v>201</v>
      </c>
      <c r="D14" s="45">
        <v>2212</v>
      </c>
      <c r="E14" s="305">
        <v>200</v>
      </c>
      <c r="F14" s="305">
        <v>200</v>
      </c>
      <c r="G14" s="305">
        <v>78</v>
      </c>
      <c r="H14" s="280">
        <v>120</v>
      </c>
      <c r="I14" s="238">
        <f t="shared" si="1"/>
        <v>0.6</v>
      </c>
      <c r="J14" s="46" t="s">
        <v>124</v>
      </c>
      <c r="K14" s="2"/>
      <c r="L14" s="2"/>
      <c r="M14" s="2"/>
    </row>
    <row r="15" spans="1:14" ht="12.75" customHeight="1" x14ac:dyDescent="0.25">
      <c r="A15" s="48"/>
      <c r="B15" s="44"/>
      <c r="C15" s="128">
        <v>201912</v>
      </c>
      <c r="D15" s="45">
        <v>2212</v>
      </c>
      <c r="E15" s="305">
        <v>241</v>
      </c>
      <c r="F15" s="305">
        <v>241</v>
      </c>
      <c r="G15" s="305"/>
      <c r="H15" s="280">
        <v>346</v>
      </c>
      <c r="I15" s="238">
        <f t="shared" si="1"/>
        <v>1.4356846473029046</v>
      </c>
      <c r="J15" s="46" t="s">
        <v>125</v>
      </c>
      <c r="K15" s="2"/>
      <c r="L15" s="2"/>
      <c r="M15" s="2"/>
    </row>
    <row r="16" spans="1:14" ht="12.75" customHeight="1" x14ac:dyDescent="0.25">
      <c r="A16" s="48"/>
      <c r="B16" s="44"/>
      <c r="C16" s="128">
        <v>201902</v>
      </c>
      <c r="D16" s="45">
        <v>2212</v>
      </c>
      <c r="E16" s="307">
        <v>4200</v>
      </c>
      <c r="F16" s="307">
        <v>4200</v>
      </c>
      <c r="G16" s="307">
        <v>2441</v>
      </c>
      <c r="H16" s="284">
        <v>0</v>
      </c>
      <c r="I16" s="242">
        <f t="shared" si="1"/>
        <v>0</v>
      </c>
      <c r="J16" s="214" t="s">
        <v>126</v>
      </c>
      <c r="K16" s="2" t="s">
        <v>123</v>
      </c>
      <c r="L16" s="2"/>
      <c r="M16" s="2"/>
    </row>
    <row r="17" spans="1:13" ht="12.75" customHeight="1" x14ac:dyDescent="0.25">
      <c r="A17" s="30"/>
      <c r="B17" s="44"/>
      <c r="C17" s="128">
        <v>20200008</v>
      </c>
      <c r="D17" s="45">
        <v>2212</v>
      </c>
      <c r="E17" s="307">
        <v>95</v>
      </c>
      <c r="F17" s="307">
        <v>95</v>
      </c>
      <c r="G17" s="307">
        <v>24</v>
      </c>
      <c r="H17" s="284">
        <v>60</v>
      </c>
      <c r="I17" s="242">
        <f t="shared" si="1"/>
        <v>0.63157894736842102</v>
      </c>
      <c r="J17" s="214" t="s">
        <v>127</v>
      </c>
      <c r="K17" s="2"/>
      <c r="L17" s="2"/>
      <c r="M17" s="2"/>
    </row>
    <row r="18" spans="1:13" ht="12.75" customHeight="1" x14ac:dyDescent="0.25">
      <c r="A18" s="30"/>
      <c r="B18" s="21"/>
      <c r="C18" s="129">
        <v>20210018</v>
      </c>
      <c r="D18" s="42">
        <v>2212</v>
      </c>
      <c r="E18" s="307">
        <v>11</v>
      </c>
      <c r="F18" s="307">
        <v>11</v>
      </c>
      <c r="G18" s="307"/>
      <c r="H18" s="284">
        <v>50</v>
      </c>
      <c r="I18" s="242">
        <f t="shared" si="1"/>
        <v>4.5454545454545459</v>
      </c>
      <c r="J18" s="215" t="s">
        <v>128</v>
      </c>
      <c r="K18" s="2"/>
      <c r="L18" s="2"/>
      <c r="M18" s="2"/>
    </row>
    <row r="19" spans="1:13" ht="12.75" customHeight="1" x14ac:dyDescent="0.25">
      <c r="A19" s="30"/>
      <c r="B19" s="21"/>
      <c r="C19" s="129">
        <v>20210025</v>
      </c>
      <c r="D19" s="42">
        <v>2212</v>
      </c>
      <c r="E19" s="307">
        <v>11</v>
      </c>
      <c r="F19" s="307">
        <v>11</v>
      </c>
      <c r="G19" s="307"/>
      <c r="H19" s="284">
        <v>50</v>
      </c>
      <c r="I19" s="242">
        <f t="shared" si="1"/>
        <v>4.5454545454545459</v>
      </c>
      <c r="J19" s="215" t="s">
        <v>129</v>
      </c>
      <c r="K19" s="2"/>
      <c r="L19" s="2"/>
      <c r="M19" s="2"/>
    </row>
    <row r="20" spans="1:13" ht="12.75" customHeight="1" x14ac:dyDescent="0.25">
      <c r="A20" s="30"/>
      <c r="B20" s="21"/>
      <c r="C20" s="129">
        <v>20210024</v>
      </c>
      <c r="D20" s="42">
        <v>2212</v>
      </c>
      <c r="E20" s="307">
        <v>11</v>
      </c>
      <c r="F20" s="307">
        <v>11</v>
      </c>
      <c r="G20" s="307"/>
      <c r="H20" s="284">
        <v>25</v>
      </c>
      <c r="I20" s="242">
        <f t="shared" si="1"/>
        <v>2.2727272727272729</v>
      </c>
      <c r="J20" s="215" t="s">
        <v>130</v>
      </c>
      <c r="K20" s="2"/>
      <c r="L20" s="2"/>
      <c r="M20" s="2"/>
    </row>
    <row r="21" spans="1:13" ht="12.75" customHeight="1" x14ac:dyDescent="0.25">
      <c r="A21" s="30"/>
      <c r="B21" s="21"/>
      <c r="C21" s="129">
        <v>20200028</v>
      </c>
      <c r="D21" s="42">
        <v>2212</v>
      </c>
      <c r="E21" s="307">
        <v>17</v>
      </c>
      <c r="F21" s="307">
        <v>17</v>
      </c>
      <c r="G21" s="307">
        <v>0</v>
      </c>
      <c r="H21" s="284">
        <v>50</v>
      </c>
      <c r="I21" s="242">
        <f t="shared" si="1"/>
        <v>2.9411764705882355</v>
      </c>
      <c r="J21" s="215" t="s">
        <v>131</v>
      </c>
      <c r="K21" s="2"/>
      <c r="L21" s="2"/>
      <c r="M21" s="2"/>
    </row>
    <row r="22" spans="1:13" ht="12.75" customHeight="1" x14ac:dyDescent="0.25">
      <c r="A22" s="30"/>
      <c r="B22" s="21"/>
      <c r="C22" s="129">
        <v>20210032</v>
      </c>
      <c r="D22" s="42">
        <v>2212</v>
      </c>
      <c r="E22" s="307">
        <v>200</v>
      </c>
      <c r="F22" s="307">
        <v>200</v>
      </c>
      <c r="G22" s="307">
        <v>56</v>
      </c>
      <c r="H22" s="284"/>
      <c r="I22" s="242">
        <f t="shared" si="1"/>
        <v>0</v>
      </c>
      <c r="J22" s="215" t="s">
        <v>132</v>
      </c>
      <c r="K22" s="2"/>
      <c r="L22" s="2"/>
      <c r="M22" s="2"/>
    </row>
    <row r="23" spans="1:13" ht="12.75" customHeight="1" x14ac:dyDescent="0.25">
      <c r="A23" s="30"/>
      <c r="B23" s="21"/>
      <c r="C23" s="129">
        <v>20220008</v>
      </c>
      <c r="D23" s="42">
        <v>2212</v>
      </c>
      <c r="E23" s="307">
        <v>500</v>
      </c>
      <c r="F23" s="308">
        <v>0</v>
      </c>
      <c r="G23" s="307">
        <v>15</v>
      </c>
      <c r="H23" s="284">
        <v>0</v>
      </c>
      <c r="I23" s="242"/>
      <c r="J23" s="215" t="s">
        <v>133</v>
      </c>
      <c r="K23" s="2" t="s">
        <v>123</v>
      </c>
      <c r="L23" s="28"/>
      <c r="M23" s="2"/>
    </row>
    <row r="24" spans="1:13" ht="12.75" customHeight="1" x14ac:dyDescent="0.25">
      <c r="A24" s="30"/>
      <c r="B24" s="21"/>
      <c r="C24" s="129">
        <v>6313</v>
      </c>
      <c r="D24" s="42">
        <v>2212</v>
      </c>
      <c r="E24" s="307">
        <v>1000</v>
      </c>
      <c r="F24" s="308">
        <v>737</v>
      </c>
      <c r="G24" s="307"/>
      <c r="H24" s="284">
        <v>0</v>
      </c>
      <c r="I24" s="242">
        <f t="shared" si="1"/>
        <v>0</v>
      </c>
      <c r="J24" s="215" t="s">
        <v>134</v>
      </c>
      <c r="K24" s="2" t="s">
        <v>123</v>
      </c>
      <c r="L24" s="28"/>
      <c r="M24" s="28"/>
    </row>
    <row r="25" spans="1:13" ht="12.75" customHeight="1" x14ac:dyDescent="0.25">
      <c r="A25" s="48"/>
      <c r="B25" s="44"/>
      <c r="C25" s="128"/>
      <c r="D25" s="45">
        <v>2219</v>
      </c>
      <c r="E25" s="305">
        <v>60</v>
      </c>
      <c r="F25" s="305">
        <v>60</v>
      </c>
      <c r="G25" s="305">
        <v>19</v>
      </c>
      <c r="H25" s="280">
        <v>60</v>
      </c>
      <c r="I25" s="238">
        <f t="shared" si="1"/>
        <v>1</v>
      </c>
      <c r="J25" s="46" t="s">
        <v>135</v>
      </c>
      <c r="K25" s="2"/>
      <c r="L25" s="28"/>
      <c r="M25" s="28"/>
    </row>
    <row r="26" spans="1:13" ht="12.75" customHeight="1" x14ac:dyDescent="0.25">
      <c r="A26" s="48"/>
      <c r="B26" s="44"/>
      <c r="C26" s="128">
        <v>20194</v>
      </c>
      <c r="D26" s="45">
        <v>2219</v>
      </c>
      <c r="E26" s="305"/>
      <c r="F26" s="305">
        <v>20</v>
      </c>
      <c r="G26" s="305">
        <v>20</v>
      </c>
      <c r="H26" s="280">
        <v>0</v>
      </c>
      <c r="I26" s="238">
        <f t="shared" si="1"/>
        <v>0</v>
      </c>
      <c r="J26" s="46" t="s">
        <v>136</v>
      </c>
      <c r="K26" s="2"/>
      <c r="L26" s="28"/>
      <c r="M26" s="28"/>
    </row>
    <row r="27" spans="1:13" ht="12.75" customHeight="1" x14ac:dyDescent="0.25">
      <c r="A27" s="48"/>
      <c r="B27" s="44"/>
      <c r="C27" s="128">
        <v>201910</v>
      </c>
      <c r="D27" s="45">
        <v>2219</v>
      </c>
      <c r="E27" s="307">
        <v>21134</v>
      </c>
      <c r="F27" s="308">
        <v>22500</v>
      </c>
      <c r="G27" s="307">
        <v>8078</v>
      </c>
      <c r="H27" s="284">
        <v>0</v>
      </c>
      <c r="I27" s="242">
        <f t="shared" si="1"/>
        <v>0</v>
      </c>
      <c r="J27" s="214" t="s">
        <v>137</v>
      </c>
      <c r="K27" s="2" t="s">
        <v>123</v>
      </c>
      <c r="L27" s="28"/>
      <c r="M27" s="28"/>
    </row>
    <row r="28" spans="1:13" ht="12.75" customHeight="1" x14ac:dyDescent="0.25">
      <c r="A28" s="48"/>
      <c r="B28" s="44"/>
      <c r="C28" s="129">
        <v>20200010</v>
      </c>
      <c r="D28" s="45">
        <v>2219</v>
      </c>
      <c r="E28" s="307"/>
      <c r="F28" s="308">
        <v>125</v>
      </c>
      <c r="G28" s="307">
        <v>125</v>
      </c>
      <c r="H28" s="284">
        <v>18902</v>
      </c>
      <c r="I28" s="242">
        <f t="shared" si="1"/>
        <v>151.21600000000001</v>
      </c>
      <c r="J28" s="214" t="s">
        <v>138</v>
      </c>
      <c r="K28" s="2"/>
      <c r="L28" s="28"/>
      <c r="M28" s="28"/>
    </row>
    <row r="29" spans="1:13" ht="12.75" customHeight="1" x14ac:dyDescent="0.25">
      <c r="A29" s="48"/>
      <c r="B29" s="44"/>
      <c r="C29" s="129">
        <v>20210030</v>
      </c>
      <c r="D29" s="45">
        <v>2219</v>
      </c>
      <c r="E29" s="307">
        <v>0</v>
      </c>
      <c r="F29" s="308">
        <v>1450</v>
      </c>
      <c r="G29" s="307">
        <v>1500</v>
      </c>
      <c r="H29" s="284">
        <v>50</v>
      </c>
      <c r="I29" s="242">
        <f t="shared" si="1"/>
        <v>3.4482758620689655E-2</v>
      </c>
      <c r="J29" s="214" t="s">
        <v>139</v>
      </c>
      <c r="K29" s="2"/>
      <c r="L29" s="2"/>
      <c r="M29" s="2"/>
    </row>
    <row r="30" spans="1:13" ht="12.75" customHeight="1" x14ac:dyDescent="0.25">
      <c r="A30" s="48"/>
      <c r="B30" s="44"/>
      <c r="C30" s="128">
        <v>201929</v>
      </c>
      <c r="D30" s="45">
        <v>2219</v>
      </c>
      <c r="E30" s="307">
        <v>132</v>
      </c>
      <c r="F30" s="308">
        <v>159</v>
      </c>
      <c r="G30" s="307">
        <v>99</v>
      </c>
      <c r="H30" s="284">
        <v>80000</v>
      </c>
      <c r="I30" s="242">
        <f t="shared" si="1"/>
        <v>503.14465408805029</v>
      </c>
      <c r="J30" s="214" t="s">
        <v>140</v>
      </c>
      <c r="K30" s="2"/>
      <c r="L30" s="2"/>
      <c r="M30" s="2"/>
    </row>
    <row r="31" spans="1:13" ht="12.75" customHeight="1" x14ac:dyDescent="0.25">
      <c r="A31" s="48"/>
      <c r="B31" s="44"/>
      <c r="C31" s="128">
        <v>20210026</v>
      </c>
      <c r="D31" s="45">
        <v>2219</v>
      </c>
      <c r="E31" s="307">
        <v>11</v>
      </c>
      <c r="F31" s="307">
        <v>11</v>
      </c>
      <c r="G31" s="307"/>
      <c r="H31" s="284">
        <v>50</v>
      </c>
      <c r="I31" s="242">
        <f t="shared" si="1"/>
        <v>4.5454545454545459</v>
      </c>
      <c r="J31" s="214" t="s">
        <v>141</v>
      </c>
      <c r="K31" s="2"/>
      <c r="L31" s="2"/>
      <c r="M31" s="2"/>
    </row>
    <row r="32" spans="1:13" ht="12.75" customHeight="1" x14ac:dyDescent="0.25">
      <c r="A32" s="48"/>
      <c r="B32" s="44"/>
      <c r="C32" s="128">
        <v>20220015</v>
      </c>
      <c r="D32" s="45">
        <v>2219</v>
      </c>
      <c r="E32" s="307">
        <v>420</v>
      </c>
      <c r="F32" s="307">
        <v>420</v>
      </c>
      <c r="G32" s="307"/>
      <c r="H32" s="284">
        <v>0</v>
      </c>
      <c r="I32" s="242">
        <f t="shared" si="1"/>
        <v>0</v>
      </c>
      <c r="J32" s="214" t="s">
        <v>142</v>
      </c>
      <c r="K32" s="2" t="s">
        <v>123</v>
      </c>
      <c r="L32" s="2"/>
      <c r="M32" s="2"/>
    </row>
    <row r="33" spans="1:15" ht="12.75" customHeight="1" x14ac:dyDescent="0.25">
      <c r="A33" s="48"/>
      <c r="B33" s="44"/>
      <c r="C33" s="128">
        <v>20210033</v>
      </c>
      <c r="D33" s="45">
        <v>2219</v>
      </c>
      <c r="E33" s="307">
        <v>40</v>
      </c>
      <c r="F33" s="307">
        <v>40</v>
      </c>
      <c r="G33" s="307"/>
      <c r="H33" s="284">
        <v>50</v>
      </c>
      <c r="I33" s="242">
        <f t="shared" si="1"/>
        <v>1.25</v>
      </c>
      <c r="J33" s="214" t="s">
        <v>143</v>
      </c>
      <c r="K33" s="2"/>
      <c r="L33" s="28"/>
      <c r="M33" s="28"/>
    </row>
    <row r="34" spans="1:15" ht="12.75" customHeight="1" x14ac:dyDescent="0.25">
      <c r="A34" s="48"/>
      <c r="B34" s="44"/>
      <c r="C34" s="128">
        <v>20230009</v>
      </c>
      <c r="D34" s="45">
        <v>2219</v>
      </c>
      <c r="E34" s="307"/>
      <c r="F34" s="307">
        <v>10</v>
      </c>
      <c r="G34" s="307">
        <v>2</v>
      </c>
      <c r="H34" s="284">
        <v>1500</v>
      </c>
      <c r="I34" s="242">
        <f t="shared" si="1"/>
        <v>150</v>
      </c>
      <c r="J34" s="214" t="s">
        <v>144</v>
      </c>
      <c r="K34" s="2"/>
      <c r="L34" s="28"/>
      <c r="M34" s="28"/>
    </row>
    <row r="35" spans="1:15" ht="12.75" customHeight="1" x14ac:dyDescent="0.25">
      <c r="A35" s="48"/>
      <c r="B35" s="44"/>
      <c r="C35" s="128"/>
      <c r="D35" s="45">
        <v>2221</v>
      </c>
      <c r="E35" s="307">
        <v>200</v>
      </c>
      <c r="F35" s="309">
        <v>10</v>
      </c>
      <c r="G35" s="307">
        <v>10</v>
      </c>
      <c r="H35" s="284">
        <v>850</v>
      </c>
      <c r="I35" s="242">
        <f t="shared" si="1"/>
        <v>85</v>
      </c>
      <c r="J35" s="214" t="s">
        <v>145</v>
      </c>
      <c r="K35" s="2"/>
      <c r="L35" s="2"/>
      <c r="M35" s="2"/>
    </row>
    <row r="36" spans="1:15" ht="12.75" customHeight="1" x14ac:dyDescent="0.25">
      <c r="A36" s="70"/>
      <c r="B36" s="71"/>
      <c r="C36" s="130">
        <v>20230004</v>
      </c>
      <c r="D36" s="32">
        <v>2310</v>
      </c>
      <c r="E36" s="307">
        <v>300</v>
      </c>
      <c r="F36" s="307">
        <v>300</v>
      </c>
      <c r="G36" s="307">
        <v>250</v>
      </c>
      <c r="H36" s="284"/>
      <c r="I36" s="242">
        <f t="shared" si="1"/>
        <v>0</v>
      </c>
      <c r="J36" s="243" t="s">
        <v>146</v>
      </c>
      <c r="K36" s="2"/>
      <c r="L36" s="2"/>
      <c r="M36" s="2"/>
    </row>
    <row r="37" spans="1:15" ht="12.75" customHeight="1" x14ac:dyDescent="0.25">
      <c r="A37" s="70"/>
      <c r="B37" s="71"/>
      <c r="C37" s="130">
        <v>20210007</v>
      </c>
      <c r="D37" s="32">
        <v>2310</v>
      </c>
      <c r="E37" s="307">
        <v>50</v>
      </c>
      <c r="F37" s="307">
        <v>50</v>
      </c>
      <c r="G37" s="307">
        <v>50</v>
      </c>
      <c r="H37" s="284"/>
      <c r="I37" s="242">
        <f t="shared" si="1"/>
        <v>0</v>
      </c>
      <c r="J37" s="243" t="s">
        <v>147</v>
      </c>
      <c r="K37" s="2"/>
      <c r="L37" s="28"/>
      <c r="M37" s="28"/>
    </row>
    <row r="38" spans="1:15" ht="12.75" customHeight="1" x14ac:dyDescent="0.25">
      <c r="A38" s="70"/>
      <c r="B38" s="71"/>
      <c r="C38" s="130">
        <v>5909</v>
      </c>
      <c r="D38" s="32">
        <v>2321</v>
      </c>
      <c r="E38" s="305"/>
      <c r="F38" s="306">
        <v>60</v>
      </c>
      <c r="G38" s="305">
        <v>50</v>
      </c>
      <c r="H38" s="280">
        <v>50</v>
      </c>
      <c r="I38" s="238">
        <f t="shared" si="1"/>
        <v>0.83333333333333337</v>
      </c>
      <c r="J38" s="34" t="s">
        <v>148</v>
      </c>
      <c r="K38" s="2"/>
      <c r="L38" s="28"/>
      <c r="M38" s="28"/>
    </row>
    <row r="39" spans="1:15" ht="12.75" customHeight="1" x14ac:dyDescent="0.25">
      <c r="A39" s="70"/>
      <c r="B39" s="71"/>
      <c r="C39" s="130">
        <v>20200018</v>
      </c>
      <c r="D39" s="32">
        <v>2321</v>
      </c>
      <c r="E39" s="307">
        <v>200</v>
      </c>
      <c r="F39" s="309">
        <v>200</v>
      </c>
      <c r="G39" s="307">
        <v>1</v>
      </c>
      <c r="H39" s="284"/>
      <c r="I39" s="242">
        <f t="shared" si="1"/>
        <v>0</v>
      </c>
      <c r="J39" s="243" t="s">
        <v>149</v>
      </c>
      <c r="K39" s="2"/>
      <c r="L39" s="28"/>
      <c r="M39" s="28"/>
    </row>
    <row r="40" spans="1:15" ht="12.75" customHeight="1" x14ac:dyDescent="0.25">
      <c r="A40" s="70"/>
      <c r="B40" s="71"/>
      <c r="C40" s="130">
        <v>20230010</v>
      </c>
      <c r="D40" s="32">
        <v>2321</v>
      </c>
      <c r="E40" s="310"/>
      <c r="F40" s="311">
        <v>997</v>
      </c>
      <c r="G40" s="310">
        <v>1254</v>
      </c>
      <c r="H40" s="284"/>
      <c r="I40" s="242">
        <f t="shared" si="1"/>
        <v>0</v>
      </c>
      <c r="J40" s="243" t="s">
        <v>150</v>
      </c>
      <c r="K40" s="2"/>
      <c r="L40" s="28"/>
      <c r="M40" s="28"/>
    </row>
    <row r="41" spans="1:15" ht="12.75" customHeight="1" thickBot="1" x14ac:dyDescent="0.3">
      <c r="A41" s="70"/>
      <c r="B41" s="71"/>
      <c r="C41" s="130">
        <v>20220036</v>
      </c>
      <c r="D41" s="32">
        <v>2341</v>
      </c>
      <c r="E41" s="310">
        <v>310</v>
      </c>
      <c r="F41" s="310">
        <v>310</v>
      </c>
      <c r="G41" s="310">
        <v>325</v>
      </c>
      <c r="H41" s="285"/>
      <c r="I41" s="244">
        <f t="shared" si="1"/>
        <v>0</v>
      </c>
      <c r="J41" s="243" t="s">
        <v>151</v>
      </c>
      <c r="K41" s="2"/>
      <c r="L41" s="2"/>
      <c r="M41" s="2"/>
    </row>
    <row r="42" spans="1:15" ht="12.75" customHeight="1" thickTop="1" x14ac:dyDescent="0.25">
      <c r="A42" s="252"/>
      <c r="B42" s="253"/>
      <c r="C42" s="254"/>
      <c r="D42" s="247"/>
      <c r="E42" s="312">
        <f>SUM(E11:E41)</f>
        <v>29885</v>
      </c>
      <c r="F42" s="312">
        <f>SUM(F11:F41)</f>
        <v>33017</v>
      </c>
      <c r="G42" s="312">
        <f>SUM(G11:G41)</f>
        <v>14700</v>
      </c>
      <c r="H42" s="467">
        <f>SUM(H11:H41)</f>
        <v>102388</v>
      </c>
      <c r="I42" s="468">
        <f t="shared" si="1"/>
        <v>3.1010691461974136</v>
      </c>
      <c r="J42" s="255"/>
      <c r="K42" s="68"/>
      <c r="L42" s="2"/>
      <c r="M42" s="2"/>
    </row>
    <row r="43" spans="1:15" ht="12.75" customHeight="1" x14ac:dyDescent="0.25">
      <c r="A43" s="3"/>
      <c r="B43" s="4"/>
      <c r="C43" s="78"/>
      <c r="D43" s="4"/>
      <c r="E43" s="282"/>
      <c r="F43" s="282"/>
      <c r="G43" s="282"/>
      <c r="H43" s="282"/>
      <c r="I43" s="28"/>
      <c r="J43" s="14"/>
      <c r="K43" s="68"/>
      <c r="L43" s="2"/>
      <c r="M43" s="2"/>
    </row>
    <row r="44" spans="1:15" ht="12.75" customHeight="1" x14ac:dyDescent="0.25">
      <c r="A44" s="3"/>
      <c r="B44" s="20" t="s">
        <v>152</v>
      </c>
      <c r="C44" s="81"/>
      <c r="D44" s="4"/>
      <c r="E44" s="282"/>
      <c r="F44" s="282"/>
      <c r="G44" s="282"/>
      <c r="H44" s="282"/>
      <c r="I44" s="28"/>
      <c r="J44" s="14"/>
      <c r="K44" s="68"/>
      <c r="L44" s="2"/>
      <c r="M44" s="2"/>
    </row>
    <row r="45" spans="1:15" ht="12.75" customHeight="1" x14ac:dyDescent="0.25">
      <c r="A45" s="48"/>
      <c r="B45" s="44"/>
      <c r="C45" s="76">
        <v>503</v>
      </c>
      <c r="D45" s="45">
        <v>3111</v>
      </c>
      <c r="E45" s="305">
        <v>993</v>
      </c>
      <c r="F45" s="305">
        <v>993</v>
      </c>
      <c r="G45" s="305">
        <v>579</v>
      </c>
      <c r="H45" s="280">
        <v>1020</v>
      </c>
      <c r="I45" s="238">
        <f t="shared" ref="I45:I85" si="2">H45/F45</f>
        <v>1.0271903323262841</v>
      </c>
      <c r="J45" s="46" t="s">
        <v>153</v>
      </c>
      <c r="K45" s="2"/>
      <c r="L45" s="28"/>
      <c r="M45" s="28"/>
      <c r="O45" s="29"/>
    </row>
    <row r="46" spans="1:15" ht="12.75" customHeight="1" x14ac:dyDescent="0.25">
      <c r="A46" s="48"/>
      <c r="B46" s="44"/>
      <c r="C46" s="76">
        <v>20220503</v>
      </c>
      <c r="D46" s="45">
        <v>3111</v>
      </c>
      <c r="E46" s="307">
        <v>100</v>
      </c>
      <c r="F46" s="307">
        <v>100</v>
      </c>
      <c r="G46" s="307">
        <v>0</v>
      </c>
      <c r="H46" s="284"/>
      <c r="I46" s="242">
        <f t="shared" si="2"/>
        <v>0</v>
      </c>
      <c r="J46" s="214" t="s">
        <v>154</v>
      </c>
      <c r="K46" s="2"/>
      <c r="L46" s="28"/>
      <c r="M46" s="28"/>
    </row>
    <row r="47" spans="1:15" ht="12.75" customHeight="1" x14ac:dyDescent="0.25">
      <c r="A47" s="48"/>
      <c r="B47" s="44"/>
      <c r="C47" s="76">
        <v>20240503</v>
      </c>
      <c r="D47" s="45">
        <v>3111</v>
      </c>
      <c r="E47" s="307"/>
      <c r="F47" s="307">
        <v>400</v>
      </c>
      <c r="G47" s="307">
        <v>3</v>
      </c>
      <c r="H47" s="284">
        <v>200</v>
      </c>
      <c r="I47" s="242">
        <f t="shared" si="2"/>
        <v>0.5</v>
      </c>
      <c r="J47" s="214" t="s">
        <v>155</v>
      </c>
      <c r="K47" s="2"/>
      <c r="L47" s="28"/>
      <c r="M47" s="28"/>
    </row>
    <row r="48" spans="1:15" ht="12.75" customHeight="1" x14ac:dyDescent="0.25">
      <c r="A48" s="48"/>
      <c r="B48" s="44"/>
      <c r="C48" s="76">
        <v>6121</v>
      </c>
      <c r="D48" s="45">
        <v>3111</v>
      </c>
      <c r="E48" s="307">
        <v>20</v>
      </c>
      <c r="F48" s="307">
        <v>20</v>
      </c>
      <c r="G48" s="307">
        <v>0</v>
      </c>
      <c r="H48" s="284">
        <v>100</v>
      </c>
      <c r="I48" s="242">
        <f t="shared" si="2"/>
        <v>5</v>
      </c>
      <c r="J48" s="214" t="s">
        <v>156</v>
      </c>
      <c r="K48" s="2"/>
      <c r="L48" s="28"/>
      <c r="M48" s="28"/>
    </row>
    <row r="49" spans="1:13" ht="12.75" customHeight="1" x14ac:dyDescent="0.25">
      <c r="A49" s="48"/>
      <c r="B49" s="44"/>
      <c r="C49" s="76">
        <v>505</v>
      </c>
      <c r="D49" s="45">
        <v>3111</v>
      </c>
      <c r="E49" s="305">
        <v>771</v>
      </c>
      <c r="F49" s="305">
        <v>771</v>
      </c>
      <c r="G49" s="305">
        <v>449</v>
      </c>
      <c r="H49" s="280">
        <v>700</v>
      </c>
      <c r="I49" s="238">
        <f t="shared" si="2"/>
        <v>0.90791180285343709</v>
      </c>
      <c r="J49" s="46" t="s">
        <v>157</v>
      </c>
      <c r="K49" s="2"/>
      <c r="L49" s="2"/>
      <c r="M49" s="2"/>
    </row>
    <row r="50" spans="1:13" ht="12.75" customHeight="1" x14ac:dyDescent="0.25">
      <c r="A50" s="3"/>
      <c r="B50" s="37"/>
      <c r="C50" s="76"/>
      <c r="D50" s="45">
        <v>3111</v>
      </c>
      <c r="E50" s="307">
        <v>150</v>
      </c>
      <c r="F50" s="307">
        <v>150</v>
      </c>
      <c r="G50" s="307">
        <v>84</v>
      </c>
      <c r="H50" s="284">
        <v>100</v>
      </c>
      <c r="I50" s="242">
        <f t="shared" si="2"/>
        <v>0.66666666666666663</v>
      </c>
      <c r="J50" s="214" t="s">
        <v>158</v>
      </c>
      <c r="K50" s="2"/>
      <c r="L50" s="28"/>
      <c r="M50" s="28"/>
    </row>
    <row r="51" spans="1:13" ht="12.75" customHeight="1" x14ac:dyDescent="0.25">
      <c r="A51" s="48"/>
      <c r="B51" s="44"/>
      <c r="C51" s="76"/>
      <c r="D51" s="45">
        <v>3113</v>
      </c>
      <c r="E51" s="305">
        <v>4770</v>
      </c>
      <c r="F51" s="305">
        <v>4770</v>
      </c>
      <c r="G51" s="305">
        <v>2782</v>
      </c>
      <c r="H51" s="280">
        <v>4750</v>
      </c>
      <c r="I51" s="238">
        <f t="shared" si="2"/>
        <v>0.99580712788259962</v>
      </c>
      <c r="J51" s="46" t="s">
        <v>159</v>
      </c>
      <c r="K51" s="2"/>
      <c r="L51" s="28"/>
      <c r="M51" s="28"/>
    </row>
    <row r="52" spans="1:13" ht="12.75" customHeight="1" x14ac:dyDescent="0.25">
      <c r="A52" s="48"/>
      <c r="B52" s="44"/>
      <c r="C52" s="76">
        <v>20223113</v>
      </c>
      <c r="D52" s="45">
        <v>3113</v>
      </c>
      <c r="E52" s="307">
        <v>0</v>
      </c>
      <c r="F52" s="307">
        <v>20</v>
      </c>
      <c r="G52" s="307">
        <v>20</v>
      </c>
      <c r="H52" s="284"/>
      <c r="I52" s="242">
        <f t="shared" si="2"/>
        <v>0</v>
      </c>
      <c r="J52" s="214" t="s">
        <v>160</v>
      </c>
      <c r="K52" s="2"/>
      <c r="L52" s="2"/>
      <c r="M52" s="2"/>
    </row>
    <row r="53" spans="1:13" ht="12.75" customHeight="1" x14ac:dyDescent="0.25">
      <c r="A53" s="117"/>
      <c r="B53" s="37"/>
      <c r="C53" s="78"/>
      <c r="D53" s="41">
        <v>3113</v>
      </c>
      <c r="E53" s="305">
        <v>48</v>
      </c>
      <c r="F53" s="305">
        <v>48</v>
      </c>
      <c r="G53" s="305">
        <v>22</v>
      </c>
      <c r="H53" s="286">
        <v>40</v>
      </c>
      <c r="I53" s="238">
        <f t="shared" si="2"/>
        <v>0.83333333333333337</v>
      </c>
      <c r="J53" s="14" t="s">
        <v>161</v>
      </c>
      <c r="K53" s="2"/>
      <c r="L53" s="2"/>
      <c r="M53" s="2"/>
    </row>
    <row r="54" spans="1:13" ht="12.75" customHeight="1" x14ac:dyDescent="0.25">
      <c r="A54" s="48"/>
      <c r="B54" s="44"/>
      <c r="C54" s="76"/>
      <c r="D54" s="45">
        <v>3231</v>
      </c>
      <c r="E54" s="305">
        <v>1160</v>
      </c>
      <c r="F54" s="305">
        <v>1160</v>
      </c>
      <c r="G54" s="305">
        <v>678</v>
      </c>
      <c r="H54" s="280">
        <v>1100</v>
      </c>
      <c r="I54" s="238">
        <f t="shared" si="2"/>
        <v>0.94827586206896552</v>
      </c>
      <c r="J54" s="46" t="s">
        <v>162</v>
      </c>
      <c r="K54" s="2"/>
      <c r="L54" s="2"/>
      <c r="M54" s="2"/>
    </row>
    <row r="55" spans="1:13" ht="12.75" customHeight="1" x14ac:dyDescent="0.25">
      <c r="A55" s="30"/>
      <c r="B55" s="21"/>
      <c r="C55" s="82">
        <v>6351</v>
      </c>
      <c r="D55" s="42">
        <v>3231</v>
      </c>
      <c r="E55" s="309">
        <v>600</v>
      </c>
      <c r="F55" s="309">
        <v>600</v>
      </c>
      <c r="G55" s="309">
        <v>0</v>
      </c>
      <c r="H55" s="284">
        <v>600</v>
      </c>
      <c r="I55" s="242">
        <f t="shared" si="2"/>
        <v>1</v>
      </c>
      <c r="J55" s="215" t="s">
        <v>163</v>
      </c>
      <c r="K55" s="2"/>
      <c r="L55" s="2"/>
      <c r="M55" s="2"/>
    </row>
    <row r="56" spans="1:13" ht="12.75" customHeight="1" x14ac:dyDescent="0.25">
      <c r="A56" s="48"/>
      <c r="B56" s="44"/>
      <c r="C56" s="76"/>
      <c r="D56" s="45">
        <v>3299</v>
      </c>
      <c r="E56" s="303"/>
      <c r="F56" s="303">
        <v>14</v>
      </c>
      <c r="G56" s="303">
        <v>6</v>
      </c>
      <c r="H56" s="286">
        <v>100</v>
      </c>
      <c r="I56" s="238">
        <f t="shared" si="2"/>
        <v>7.1428571428571432</v>
      </c>
      <c r="J56" s="46" t="s">
        <v>48</v>
      </c>
      <c r="K56" s="2"/>
      <c r="L56" s="2"/>
      <c r="M56" s="2"/>
    </row>
    <row r="57" spans="1:13" ht="12.75" customHeight="1" x14ac:dyDescent="0.25">
      <c r="A57" s="3"/>
      <c r="B57" s="37"/>
      <c r="C57" s="82"/>
      <c r="D57" s="42">
        <v>3319</v>
      </c>
      <c r="E57" s="313">
        <v>100</v>
      </c>
      <c r="F57" s="313">
        <v>100</v>
      </c>
      <c r="G57" s="313">
        <v>58</v>
      </c>
      <c r="H57" s="287">
        <v>100</v>
      </c>
      <c r="I57" s="238">
        <f t="shared" si="2"/>
        <v>1</v>
      </c>
      <c r="J57" s="22" t="s">
        <v>164</v>
      </c>
      <c r="K57" s="2"/>
      <c r="L57" s="28"/>
      <c r="M57" s="28"/>
    </row>
    <row r="58" spans="1:13" ht="12.75" customHeight="1" x14ac:dyDescent="0.25">
      <c r="A58" s="70"/>
      <c r="B58" s="71"/>
      <c r="C58" s="85"/>
      <c r="D58" s="32">
        <v>3319</v>
      </c>
      <c r="E58" s="305">
        <v>8</v>
      </c>
      <c r="F58" s="305">
        <v>8</v>
      </c>
      <c r="G58" s="305">
        <v>11</v>
      </c>
      <c r="H58" s="280">
        <v>10</v>
      </c>
      <c r="I58" s="238">
        <f t="shared" si="2"/>
        <v>1.25</v>
      </c>
      <c r="J58" s="46" t="s">
        <v>165</v>
      </c>
      <c r="K58" s="2"/>
      <c r="L58" s="2"/>
      <c r="M58" s="2"/>
    </row>
    <row r="59" spans="1:13" ht="12.75" customHeight="1" x14ac:dyDescent="0.25">
      <c r="A59" s="48"/>
      <c r="B59" s="44"/>
      <c r="C59" s="76"/>
      <c r="D59" s="45">
        <v>3322</v>
      </c>
      <c r="E59" s="307">
        <v>150</v>
      </c>
      <c r="F59" s="308">
        <v>574</v>
      </c>
      <c r="G59" s="307"/>
      <c r="H59" s="284">
        <v>0</v>
      </c>
      <c r="I59" s="242">
        <f t="shared" si="2"/>
        <v>0</v>
      </c>
      <c r="J59" s="215" t="s">
        <v>166</v>
      </c>
      <c r="K59" s="2" t="s">
        <v>123</v>
      </c>
      <c r="L59" s="2"/>
      <c r="M59" s="2"/>
    </row>
    <row r="60" spans="1:13" ht="12.75" customHeight="1" x14ac:dyDescent="0.25">
      <c r="A60" s="48"/>
      <c r="B60" s="44"/>
      <c r="C60" s="76">
        <v>20230003</v>
      </c>
      <c r="D60" s="45">
        <v>3322</v>
      </c>
      <c r="E60" s="305"/>
      <c r="F60" s="305"/>
      <c r="G60" s="305">
        <v>440</v>
      </c>
      <c r="H60" s="286">
        <v>1400</v>
      </c>
      <c r="I60" s="238" t="s">
        <v>167</v>
      </c>
      <c r="J60" s="22" t="s">
        <v>168</v>
      </c>
      <c r="K60" s="2"/>
      <c r="L60" s="2"/>
      <c r="M60" s="2"/>
    </row>
    <row r="61" spans="1:13" ht="12.75" customHeight="1" x14ac:dyDescent="0.25">
      <c r="A61" s="48"/>
      <c r="B61" s="44"/>
      <c r="C61" s="76"/>
      <c r="D61" s="45">
        <v>3322</v>
      </c>
      <c r="E61" s="305">
        <v>1000</v>
      </c>
      <c r="F61" s="306">
        <v>952</v>
      </c>
      <c r="G61" s="305">
        <v>675</v>
      </c>
      <c r="H61" s="280">
        <v>1000</v>
      </c>
      <c r="I61" s="238">
        <f t="shared" si="2"/>
        <v>1.0504201680672269</v>
      </c>
      <c r="J61" s="46" t="s">
        <v>169</v>
      </c>
      <c r="K61" s="68"/>
      <c r="L61" s="28"/>
      <c r="M61" s="28"/>
    </row>
    <row r="62" spans="1:13" ht="12.75" customHeight="1" x14ac:dyDescent="0.25">
      <c r="A62" s="48"/>
      <c r="B62" s="44"/>
      <c r="C62" s="76"/>
      <c r="D62" s="45">
        <v>3341</v>
      </c>
      <c r="E62" s="305">
        <v>10</v>
      </c>
      <c r="F62" s="305">
        <v>10</v>
      </c>
      <c r="G62" s="305">
        <v>0</v>
      </c>
      <c r="H62" s="280">
        <v>10</v>
      </c>
      <c r="I62" s="238">
        <f t="shared" si="2"/>
        <v>1</v>
      </c>
      <c r="J62" s="46" t="s">
        <v>170</v>
      </c>
      <c r="K62" s="2"/>
      <c r="L62" s="2"/>
      <c r="M62" s="2"/>
    </row>
    <row r="63" spans="1:13" ht="12.75" customHeight="1" x14ac:dyDescent="0.25">
      <c r="A63" s="70"/>
      <c r="B63" s="71"/>
      <c r="C63" s="85"/>
      <c r="D63" s="32">
        <v>3349</v>
      </c>
      <c r="E63" s="314">
        <v>307</v>
      </c>
      <c r="F63" s="314">
        <v>307</v>
      </c>
      <c r="G63" s="314">
        <v>178</v>
      </c>
      <c r="H63" s="281">
        <v>250</v>
      </c>
      <c r="I63" s="238">
        <f t="shared" si="2"/>
        <v>0.81433224755700329</v>
      </c>
      <c r="J63" s="34" t="s">
        <v>171</v>
      </c>
      <c r="K63" s="68"/>
      <c r="L63" s="2"/>
      <c r="M63" s="2"/>
    </row>
    <row r="64" spans="1:13" ht="12.75" customHeight="1" x14ac:dyDescent="0.25">
      <c r="A64" s="50"/>
      <c r="B64" s="51"/>
      <c r="C64" s="83"/>
      <c r="D64" s="52">
        <v>3392</v>
      </c>
      <c r="E64" s="305">
        <f>6125+340-300</f>
        <v>6165</v>
      </c>
      <c r="F64" s="305">
        <f>6125+340-300</f>
        <v>6165</v>
      </c>
      <c r="G64" s="305">
        <v>4029</v>
      </c>
      <c r="H64" s="280">
        <v>5270</v>
      </c>
      <c r="I64" s="238">
        <f t="shared" si="2"/>
        <v>0.85482562854825628</v>
      </c>
      <c r="J64" s="46" t="s">
        <v>172</v>
      </c>
      <c r="K64" s="2"/>
      <c r="L64" s="28"/>
      <c r="M64" s="28"/>
    </row>
    <row r="65" spans="1:13" ht="12.75" customHeight="1" x14ac:dyDescent="0.25">
      <c r="A65" s="50"/>
      <c r="B65" s="51"/>
      <c r="C65" s="83">
        <v>20223314</v>
      </c>
      <c r="D65" s="52">
        <v>3392</v>
      </c>
      <c r="E65" s="307">
        <v>600</v>
      </c>
      <c r="F65" s="307">
        <v>600</v>
      </c>
      <c r="G65" s="307">
        <v>30</v>
      </c>
      <c r="H65" s="284">
        <v>2000</v>
      </c>
      <c r="I65" s="242">
        <f t="shared" si="2"/>
        <v>3.3333333333333335</v>
      </c>
      <c r="J65" s="214" t="s">
        <v>173</v>
      </c>
      <c r="K65" s="2"/>
      <c r="L65" s="28"/>
      <c r="M65" s="28"/>
    </row>
    <row r="66" spans="1:13" ht="12.75" customHeight="1" x14ac:dyDescent="0.25">
      <c r="A66" s="50"/>
      <c r="B66" s="51"/>
      <c r="C66" s="83"/>
      <c r="D66" s="52">
        <v>3392</v>
      </c>
      <c r="E66" s="305">
        <v>80</v>
      </c>
      <c r="F66" s="305">
        <v>80</v>
      </c>
      <c r="G66" s="305"/>
      <c r="H66" s="280">
        <v>80</v>
      </c>
      <c r="I66" s="238">
        <f t="shared" si="2"/>
        <v>1</v>
      </c>
      <c r="J66" s="46" t="s">
        <v>174</v>
      </c>
      <c r="K66" s="2"/>
      <c r="L66" s="28"/>
      <c r="M66" s="28"/>
    </row>
    <row r="67" spans="1:13" ht="12.75" customHeight="1" x14ac:dyDescent="0.25">
      <c r="A67" s="50"/>
      <c r="B67" s="51"/>
      <c r="C67" s="83">
        <v>4124</v>
      </c>
      <c r="D67" s="52">
        <v>3392</v>
      </c>
      <c r="E67" s="305">
        <v>1267</v>
      </c>
      <c r="F67" s="305">
        <v>1267</v>
      </c>
      <c r="G67" s="305">
        <v>759</v>
      </c>
      <c r="H67" s="280">
        <v>800</v>
      </c>
      <c r="I67" s="238">
        <f t="shared" si="2"/>
        <v>0.63141278610891871</v>
      </c>
      <c r="J67" s="46" t="s">
        <v>175</v>
      </c>
      <c r="K67" s="2"/>
      <c r="L67" s="28"/>
      <c r="M67" s="28"/>
    </row>
    <row r="68" spans="1:13" ht="12.75" customHeight="1" x14ac:dyDescent="0.25">
      <c r="A68" s="50"/>
      <c r="B68" s="51"/>
      <c r="C68" s="83">
        <v>20232141</v>
      </c>
      <c r="D68" s="52">
        <v>3392</v>
      </c>
      <c r="E68" s="305"/>
      <c r="F68" s="305">
        <v>1750</v>
      </c>
      <c r="G68" s="396">
        <v>13</v>
      </c>
      <c r="H68" s="280">
        <v>421</v>
      </c>
      <c r="I68" s="238">
        <f t="shared" si="2"/>
        <v>0.24057142857142857</v>
      </c>
      <c r="J68" s="46" t="s">
        <v>176</v>
      </c>
      <c r="K68" s="2"/>
      <c r="L68" s="28"/>
      <c r="M68" s="28"/>
    </row>
    <row r="69" spans="1:13" ht="12.75" customHeight="1" x14ac:dyDescent="0.25">
      <c r="A69" s="50"/>
      <c r="B69" s="51"/>
      <c r="C69" s="83">
        <v>20232141</v>
      </c>
      <c r="D69" s="52">
        <v>3392</v>
      </c>
      <c r="E69" s="307"/>
      <c r="F69" s="307"/>
      <c r="G69" s="315"/>
      <c r="H69" s="284">
        <v>2297</v>
      </c>
      <c r="I69" s="242"/>
      <c r="J69" s="214" t="s">
        <v>177</v>
      </c>
      <c r="K69" s="2"/>
      <c r="L69" s="28"/>
      <c r="M69" s="28"/>
    </row>
    <row r="70" spans="1:13" ht="12.75" customHeight="1" x14ac:dyDescent="0.25">
      <c r="A70" s="50"/>
      <c r="B70" s="51"/>
      <c r="C70" s="83"/>
      <c r="D70" s="52">
        <v>3392</v>
      </c>
      <c r="E70" s="305">
        <v>95</v>
      </c>
      <c r="F70" s="305">
        <v>95</v>
      </c>
      <c r="G70" s="305"/>
      <c r="H70" s="280">
        <v>76</v>
      </c>
      <c r="I70" s="238">
        <f t="shared" si="2"/>
        <v>0.8</v>
      </c>
      <c r="J70" s="46" t="s">
        <v>178</v>
      </c>
      <c r="K70" s="2"/>
      <c r="L70" s="28"/>
      <c r="M70" s="28"/>
    </row>
    <row r="71" spans="1:13" ht="12.75" customHeight="1" x14ac:dyDescent="0.25">
      <c r="A71" s="50"/>
      <c r="B71" s="51"/>
      <c r="C71" s="83">
        <v>560</v>
      </c>
      <c r="D71" s="52">
        <v>3392</v>
      </c>
      <c r="E71" s="305">
        <v>95</v>
      </c>
      <c r="F71" s="305">
        <v>95</v>
      </c>
      <c r="G71" s="305">
        <v>19</v>
      </c>
      <c r="H71" s="280">
        <v>76</v>
      </c>
      <c r="I71" s="238">
        <f t="shared" si="2"/>
        <v>0.8</v>
      </c>
      <c r="J71" s="46" t="s">
        <v>179</v>
      </c>
      <c r="K71" s="2"/>
      <c r="L71" s="28"/>
      <c r="M71" s="28"/>
    </row>
    <row r="72" spans="1:13" ht="12.75" customHeight="1" x14ac:dyDescent="0.25">
      <c r="A72" s="50"/>
      <c r="B72" s="51"/>
      <c r="C72" s="83"/>
      <c r="D72" s="52"/>
      <c r="E72" s="305"/>
      <c r="F72" s="305"/>
      <c r="G72" s="305"/>
      <c r="H72" s="280">
        <v>95</v>
      </c>
      <c r="I72" s="238"/>
      <c r="J72" s="46" t="s">
        <v>180</v>
      </c>
      <c r="K72" s="2"/>
      <c r="L72" s="28"/>
      <c r="M72" s="28"/>
    </row>
    <row r="73" spans="1:13" ht="12.75" customHeight="1" x14ac:dyDescent="0.25">
      <c r="A73" s="50"/>
      <c r="B73" s="51"/>
      <c r="C73" s="83">
        <v>4215</v>
      </c>
      <c r="D73" s="52">
        <v>3392</v>
      </c>
      <c r="E73" s="305"/>
      <c r="F73" s="305">
        <v>400</v>
      </c>
      <c r="G73" s="305">
        <v>399</v>
      </c>
      <c r="H73" s="280">
        <v>400</v>
      </c>
      <c r="I73" s="238">
        <f t="shared" si="2"/>
        <v>1</v>
      </c>
      <c r="J73" s="46" t="s">
        <v>181</v>
      </c>
      <c r="K73" s="2"/>
      <c r="L73" s="28"/>
      <c r="M73" s="28"/>
    </row>
    <row r="74" spans="1:13" ht="12.75" customHeight="1" x14ac:dyDescent="0.25">
      <c r="A74" s="50"/>
      <c r="B74" s="51"/>
      <c r="C74" s="121">
        <v>20233312</v>
      </c>
      <c r="D74" s="52">
        <v>3392</v>
      </c>
      <c r="E74" s="305">
        <v>1000</v>
      </c>
      <c r="F74" s="306">
        <v>1687</v>
      </c>
      <c r="G74" s="305">
        <v>2395</v>
      </c>
      <c r="H74" s="280">
        <v>1400</v>
      </c>
      <c r="I74" s="238">
        <f t="shared" si="2"/>
        <v>0.82987551867219922</v>
      </c>
      <c r="J74" s="46" t="s">
        <v>182</v>
      </c>
      <c r="K74" s="2"/>
      <c r="L74" s="28"/>
      <c r="M74" s="2"/>
    </row>
    <row r="75" spans="1:13" ht="12.75" customHeight="1" x14ac:dyDescent="0.25">
      <c r="A75" s="50"/>
      <c r="B75" s="51"/>
      <c r="C75" s="121"/>
      <c r="D75" s="52">
        <v>3392</v>
      </c>
      <c r="E75" s="305">
        <v>500</v>
      </c>
      <c r="F75" s="305">
        <v>500</v>
      </c>
      <c r="G75" s="305"/>
      <c r="H75" s="280">
        <v>500</v>
      </c>
      <c r="I75" s="238">
        <f t="shared" si="2"/>
        <v>1</v>
      </c>
      <c r="J75" s="46" t="s">
        <v>183</v>
      </c>
      <c r="K75" s="2"/>
      <c r="L75" s="2"/>
      <c r="M75" s="2"/>
    </row>
    <row r="76" spans="1:13" ht="12.75" customHeight="1" x14ac:dyDescent="0.25">
      <c r="A76" s="50"/>
      <c r="B76" s="51"/>
      <c r="C76" s="121">
        <v>4118</v>
      </c>
      <c r="D76" s="52">
        <v>3392</v>
      </c>
      <c r="E76" s="305"/>
      <c r="F76" s="305"/>
      <c r="G76" s="305"/>
      <c r="H76" s="280">
        <v>150</v>
      </c>
      <c r="I76" s="238"/>
      <c r="J76" s="46" t="s">
        <v>184</v>
      </c>
      <c r="K76" s="2"/>
      <c r="L76" s="2"/>
      <c r="M76" s="2"/>
    </row>
    <row r="77" spans="1:13" ht="12.75" customHeight="1" x14ac:dyDescent="0.25">
      <c r="A77" s="50"/>
      <c r="B77" s="51"/>
      <c r="C77" s="121">
        <v>4126</v>
      </c>
      <c r="D77" s="52">
        <v>3392</v>
      </c>
      <c r="E77" s="305"/>
      <c r="F77" s="305"/>
      <c r="G77" s="305"/>
      <c r="H77" s="280">
        <v>150</v>
      </c>
      <c r="I77" s="238"/>
      <c r="J77" s="46" t="s">
        <v>185</v>
      </c>
      <c r="K77" s="2"/>
      <c r="L77" s="2"/>
      <c r="M77" s="2"/>
    </row>
    <row r="78" spans="1:13" ht="12.75" customHeight="1" x14ac:dyDescent="0.25">
      <c r="A78" s="50"/>
      <c r="B78" s="51"/>
      <c r="C78" s="121">
        <v>4115</v>
      </c>
      <c r="D78" s="52">
        <v>3392</v>
      </c>
      <c r="E78" s="305"/>
      <c r="F78" s="305"/>
      <c r="G78" s="305"/>
      <c r="H78" s="280">
        <v>250</v>
      </c>
      <c r="I78" s="238"/>
      <c r="J78" s="46" t="s">
        <v>186</v>
      </c>
      <c r="K78" s="2"/>
      <c r="L78" s="2"/>
      <c r="M78" s="2"/>
    </row>
    <row r="79" spans="1:13" ht="12.75" customHeight="1" x14ac:dyDescent="0.25">
      <c r="A79" s="50"/>
      <c r="B79" s="51"/>
      <c r="C79" s="121">
        <v>20243392</v>
      </c>
      <c r="D79" s="52">
        <v>3392</v>
      </c>
      <c r="E79" s="305">
        <v>50</v>
      </c>
      <c r="F79" s="305">
        <v>50</v>
      </c>
      <c r="G79" s="305"/>
      <c r="H79" s="280">
        <v>50</v>
      </c>
      <c r="I79" s="238">
        <f t="shared" si="2"/>
        <v>1</v>
      </c>
      <c r="J79" s="46" t="s">
        <v>187</v>
      </c>
      <c r="K79" s="2"/>
      <c r="L79" s="28"/>
      <c r="M79" s="28"/>
    </row>
    <row r="80" spans="1:13" ht="12.75" customHeight="1" x14ac:dyDescent="0.25">
      <c r="A80" s="30"/>
      <c r="B80" s="21"/>
      <c r="C80" s="82"/>
      <c r="D80" s="42"/>
      <c r="E80" s="313">
        <v>110</v>
      </c>
      <c r="F80" s="316">
        <v>129</v>
      </c>
      <c r="G80" s="313">
        <v>79</v>
      </c>
      <c r="H80" s="280">
        <v>110</v>
      </c>
      <c r="I80" s="238">
        <f t="shared" si="2"/>
        <v>0.8527131782945736</v>
      </c>
      <c r="J80" s="14" t="s">
        <v>188</v>
      </c>
      <c r="K80" s="2"/>
      <c r="L80" s="28"/>
      <c r="M80" s="28"/>
    </row>
    <row r="81" spans="1:13" ht="12.75" customHeight="1" x14ac:dyDescent="0.25">
      <c r="A81" s="30"/>
      <c r="B81" s="21"/>
      <c r="C81" s="82"/>
      <c r="D81" s="42">
        <v>3399</v>
      </c>
      <c r="E81" s="313">
        <v>60</v>
      </c>
      <c r="F81" s="313">
        <v>60</v>
      </c>
      <c r="G81" s="313"/>
      <c r="H81" s="287">
        <v>60</v>
      </c>
      <c r="I81" s="238">
        <f t="shared" si="2"/>
        <v>1</v>
      </c>
      <c r="J81" s="269" t="s">
        <v>189</v>
      </c>
      <c r="K81" s="2"/>
      <c r="L81" s="28"/>
      <c r="M81" s="28"/>
    </row>
    <row r="82" spans="1:13" ht="12.75" customHeight="1" x14ac:dyDescent="0.25">
      <c r="A82" s="48"/>
      <c r="B82" s="44"/>
      <c r="C82" s="76"/>
      <c r="D82" s="45">
        <v>3399</v>
      </c>
      <c r="E82" s="305">
        <v>100</v>
      </c>
      <c r="F82" s="305">
        <v>100</v>
      </c>
      <c r="G82" s="305">
        <v>70</v>
      </c>
      <c r="H82" s="287">
        <v>100</v>
      </c>
      <c r="I82" s="238">
        <f t="shared" si="2"/>
        <v>1</v>
      </c>
      <c r="J82" s="14" t="s">
        <v>190</v>
      </c>
      <c r="K82" s="2"/>
      <c r="L82" s="2"/>
      <c r="M82" s="2"/>
    </row>
    <row r="83" spans="1:13" ht="12.75" customHeight="1" x14ac:dyDescent="0.25">
      <c r="A83" s="48"/>
      <c r="B83" s="44"/>
      <c r="C83" s="76"/>
      <c r="D83" s="45">
        <v>3399</v>
      </c>
      <c r="E83" s="305">
        <v>50</v>
      </c>
      <c r="F83" s="306">
        <v>45</v>
      </c>
      <c r="G83" s="305">
        <v>45</v>
      </c>
      <c r="H83" s="280">
        <v>60</v>
      </c>
      <c r="I83" s="238">
        <f t="shared" si="2"/>
        <v>1.3333333333333333</v>
      </c>
      <c r="J83" s="46" t="s">
        <v>191</v>
      </c>
      <c r="K83" s="2"/>
      <c r="L83" s="28"/>
      <c r="M83" s="28"/>
    </row>
    <row r="84" spans="1:13" ht="12.75" customHeight="1" x14ac:dyDescent="0.25">
      <c r="A84" s="48"/>
      <c r="B84" s="44">
        <v>532</v>
      </c>
      <c r="C84" s="76">
        <v>532</v>
      </c>
      <c r="D84" s="45">
        <v>3412</v>
      </c>
      <c r="E84" s="305">
        <v>90</v>
      </c>
      <c r="F84" s="305">
        <v>90</v>
      </c>
      <c r="G84" s="305">
        <v>12</v>
      </c>
      <c r="H84" s="280">
        <v>50</v>
      </c>
      <c r="I84" s="238">
        <f t="shared" si="2"/>
        <v>0.55555555555555558</v>
      </c>
      <c r="J84" s="46" t="s">
        <v>192</v>
      </c>
      <c r="K84" s="67"/>
      <c r="L84" s="28"/>
      <c r="M84" s="28"/>
    </row>
    <row r="85" spans="1:13" ht="12.75" customHeight="1" x14ac:dyDescent="0.25">
      <c r="A85" s="48"/>
      <c r="B85" s="44"/>
      <c r="C85" s="76">
        <v>530</v>
      </c>
      <c r="D85" s="45">
        <v>3412</v>
      </c>
      <c r="E85" s="305">
        <v>1654</v>
      </c>
      <c r="F85" s="305">
        <v>1654</v>
      </c>
      <c r="G85" s="305">
        <v>949</v>
      </c>
      <c r="H85" s="280">
        <v>1789</v>
      </c>
      <c r="I85" s="238">
        <f t="shared" si="2"/>
        <v>1.0816203143893592</v>
      </c>
      <c r="J85" s="46" t="s">
        <v>193</v>
      </c>
      <c r="K85" s="69"/>
      <c r="L85" s="28"/>
      <c r="M85" s="2"/>
    </row>
    <row r="86" spans="1:13" ht="12.75" customHeight="1" x14ac:dyDescent="0.25">
      <c r="A86" s="48"/>
      <c r="B86" s="44"/>
      <c r="C86" s="76">
        <v>20220002</v>
      </c>
      <c r="D86" s="45">
        <v>3412</v>
      </c>
      <c r="E86" s="307">
        <v>300</v>
      </c>
      <c r="F86" s="308">
        <v>100</v>
      </c>
      <c r="G86" s="307">
        <v>30</v>
      </c>
      <c r="H86" s="284"/>
      <c r="I86" s="242">
        <f t="shared" ref="I86:I98" si="3">H86/F86</f>
        <v>0</v>
      </c>
      <c r="J86" s="214" t="s">
        <v>194</v>
      </c>
      <c r="K86" s="69"/>
      <c r="L86" s="2"/>
      <c r="M86" s="2"/>
    </row>
    <row r="87" spans="1:13" ht="12.75" customHeight="1" x14ac:dyDescent="0.25">
      <c r="A87" s="48"/>
      <c r="B87" s="44"/>
      <c r="C87" s="76">
        <v>2020740</v>
      </c>
      <c r="D87" s="45">
        <v>3412</v>
      </c>
      <c r="E87" s="307">
        <v>700</v>
      </c>
      <c r="F87" s="307">
        <v>700</v>
      </c>
      <c r="G87" s="307"/>
      <c r="H87" s="284"/>
      <c r="I87" s="242">
        <f t="shared" si="3"/>
        <v>0</v>
      </c>
      <c r="J87" s="214" t="s">
        <v>195</v>
      </c>
      <c r="K87" s="69"/>
      <c r="L87" s="2"/>
      <c r="M87" s="2"/>
    </row>
    <row r="88" spans="1:13" ht="12.75" customHeight="1" x14ac:dyDescent="0.25">
      <c r="A88" s="48"/>
      <c r="B88" s="44">
        <v>740</v>
      </c>
      <c r="C88" s="76">
        <v>740</v>
      </c>
      <c r="D88" s="45">
        <v>3412</v>
      </c>
      <c r="E88" s="305">
        <v>477</v>
      </c>
      <c r="F88" s="306">
        <v>328</v>
      </c>
      <c r="G88" s="305">
        <v>295</v>
      </c>
      <c r="H88" s="280">
        <v>300</v>
      </c>
      <c r="I88" s="238">
        <f t="shared" si="3"/>
        <v>0.91463414634146345</v>
      </c>
      <c r="J88" s="46" t="s">
        <v>54</v>
      </c>
      <c r="K88" s="68"/>
      <c r="L88" s="2"/>
      <c r="M88" s="2"/>
    </row>
    <row r="89" spans="1:13" ht="12.75" customHeight="1" x14ac:dyDescent="0.25">
      <c r="A89" s="48"/>
      <c r="B89" s="44"/>
      <c r="C89" s="76">
        <v>20230005</v>
      </c>
      <c r="D89" s="45">
        <v>3412</v>
      </c>
      <c r="E89" s="307">
        <v>300</v>
      </c>
      <c r="F89" s="308">
        <v>449</v>
      </c>
      <c r="G89" s="307">
        <v>1666</v>
      </c>
      <c r="H89" s="284"/>
      <c r="I89" s="242">
        <f t="shared" si="3"/>
        <v>0</v>
      </c>
      <c r="J89" s="214" t="s">
        <v>196</v>
      </c>
      <c r="K89" s="68"/>
      <c r="L89" s="2"/>
      <c r="M89" s="2"/>
    </row>
    <row r="90" spans="1:13" ht="12.75" customHeight="1" x14ac:dyDescent="0.25">
      <c r="A90" s="48"/>
      <c r="B90" s="44"/>
      <c r="C90" s="76">
        <v>20220010</v>
      </c>
      <c r="D90" s="45">
        <v>3412</v>
      </c>
      <c r="E90" s="307">
        <v>100</v>
      </c>
      <c r="F90" s="308">
        <v>0</v>
      </c>
      <c r="G90" s="307">
        <v>6</v>
      </c>
      <c r="H90" s="284"/>
      <c r="I90" s="242" t="s">
        <v>167</v>
      </c>
      <c r="J90" s="214" t="s">
        <v>197</v>
      </c>
      <c r="K90" s="68"/>
      <c r="L90" s="2"/>
      <c r="M90" s="2"/>
    </row>
    <row r="91" spans="1:13" ht="12.75" customHeight="1" x14ac:dyDescent="0.25">
      <c r="A91" s="48"/>
      <c r="B91" s="44"/>
      <c r="C91" s="76">
        <v>20220011</v>
      </c>
      <c r="D91" s="45">
        <v>3412</v>
      </c>
      <c r="E91" s="307">
        <v>200</v>
      </c>
      <c r="F91" s="308">
        <v>0</v>
      </c>
      <c r="G91" s="307">
        <v>5</v>
      </c>
      <c r="H91" s="284"/>
      <c r="I91" s="242" t="s">
        <v>167</v>
      </c>
      <c r="J91" s="214" t="s">
        <v>198</v>
      </c>
      <c r="K91" s="68"/>
      <c r="L91" s="2"/>
      <c r="M91" s="2"/>
    </row>
    <row r="92" spans="1:13" ht="12.75" customHeight="1" x14ac:dyDescent="0.25">
      <c r="A92" s="48"/>
      <c r="B92" s="44"/>
      <c r="C92" s="76">
        <v>531</v>
      </c>
      <c r="D92" s="45">
        <v>3412</v>
      </c>
      <c r="E92" s="305">
        <v>758</v>
      </c>
      <c r="F92" s="305">
        <v>758</v>
      </c>
      <c r="G92" s="305">
        <v>478</v>
      </c>
      <c r="H92" s="280">
        <v>287</v>
      </c>
      <c r="I92" s="238">
        <f t="shared" si="3"/>
        <v>0.37862796833773088</v>
      </c>
      <c r="J92" s="46" t="s">
        <v>199</v>
      </c>
      <c r="K92" s="2"/>
      <c r="L92" s="2"/>
      <c r="M92" s="2"/>
    </row>
    <row r="93" spans="1:13" ht="12.75" customHeight="1" x14ac:dyDescent="0.25">
      <c r="A93" s="70"/>
      <c r="B93" s="71"/>
      <c r="C93" s="85">
        <v>20230531</v>
      </c>
      <c r="D93" s="32">
        <v>3412</v>
      </c>
      <c r="E93" s="310">
        <v>50</v>
      </c>
      <c r="F93" s="310">
        <v>50</v>
      </c>
      <c r="G93" s="310"/>
      <c r="H93" s="285"/>
      <c r="I93" s="242">
        <f t="shared" si="3"/>
        <v>0</v>
      </c>
      <c r="J93" s="243" t="s">
        <v>200</v>
      </c>
      <c r="K93" s="2"/>
      <c r="L93" s="28"/>
      <c r="M93" s="28"/>
    </row>
    <row r="94" spans="1:13" ht="12.75" customHeight="1" x14ac:dyDescent="0.25">
      <c r="A94" s="217"/>
      <c r="B94" s="71"/>
      <c r="C94" s="85"/>
      <c r="D94" s="32">
        <v>3419</v>
      </c>
      <c r="E94" s="314">
        <v>500</v>
      </c>
      <c r="F94" s="317">
        <v>510</v>
      </c>
      <c r="G94" s="314">
        <v>510</v>
      </c>
      <c r="H94" s="280">
        <v>550</v>
      </c>
      <c r="I94" s="238">
        <f t="shared" si="3"/>
        <v>1.0784313725490196</v>
      </c>
      <c r="J94" s="34" t="s">
        <v>201</v>
      </c>
      <c r="K94" s="2"/>
      <c r="L94" s="28"/>
      <c r="M94" s="28"/>
    </row>
    <row r="95" spans="1:13" ht="12.75" customHeight="1" x14ac:dyDescent="0.25">
      <c r="A95" s="218"/>
      <c r="B95" s="44"/>
      <c r="C95" s="76"/>
      <c r="D95" s="45">
        <v>3419</v>
      </c>
      <c r="E95" s="305">
        <v>90</v>
      </c>
      <c r="F95" s="305">
        <v>90</v>
      </c>
      <c r="G95" s="305">
        <v>90</v>
      </c>
      <c r="H95" s="280">
        <v>70</v>
      </c>
      <c r="I95" s="238">
        <f t="shared" si="3"/>
        <v>0.77777777777777779</v>
      </c>
      <c r="J95" s="34" t="s">
        <v>202</v>
      </c>
      <c r="K95" s="2"/>
      <c r="L95" s="28"/>
      <c r="M95" s="28"/>
    </row>
    <row r="96" spans="1:13" ht="12.75" customHeight="1" x14ac:dyDescent="0.25">
      <c r="A96" s="118"/>
      <c r="B96" s="88"/>
      <c r="C96" s="89"/>
      <c r="D96" s="90">
        <v>3419</v>
      </c>
      <c r="E96" s="313">
        <v>70</v>
      </c>
      <c r="F96" s="313">
        <v>70</v>
      </c>
      <c r="G96" s="313">
        <v>70</v>
      </c>
      <c r="H96" s="280">
        <v>70</v>
      </c>
      <c r="I96" s="238">
        <f t="shared" si="3"/>
        <v>1</v>
      </c>
      <c r="J96" s="91" t="s">
        <v>203</v>
      </c>
      <c r="K96" s="2"/>
      <c r="L96" s="2"/>
      <c r="M96" s="2"/>
    </row>
    <row r="97" spans="1:13" ht="12.75" customHeight="1" x14ac:dyDescent="0.25">
      <c r="A97" s="3"/>
      <c r="B97" s="37"/>
      <c r="C97" s="78"/>
      <c r="D97" s="41">
        <v>3419</v>
      </c>
      <c r="E97" s="313">
        <v>388</v>
      </c>
      <c r="F97" s="313">
        <v>388</v>
      </c>
      <c r="G97" s="313">
        <v>388</v>
      </c>
      <c r="H97" s="280">
        <v>287</v>
      </c>
      <c r="I97" s="238">
        <f t="shared" si="3"/>
        <v>0.73969072164948457</v>
      </c>
      <c r="J97" s="14" t="s">
        <v>204</v>
      </c>
      <c r="K97" s="2"/>
      <c r="L97" s="28"/>
      <c r="M97" s="28"/>
    </row>
    <row r="98" spans="1:13" ht="12.75" customHeight="1" x14ac:dyDescent="0.25">
      <c r="A98" s="48"/>
      <c r="B98" s="44"/>
      <c r="C98" s="76"/>
      <c r="D98" s="45">
        <v>3421</v>
      </c>
      <c r="E98" s="305">
        <v>2166</v>
      </c>
      <c r="F98" s="306">
        <v>2260</v>
      </c>
      <c r="G98" s="305">
        <v>1357</v>
      </c>
      <c r="H98" s="280">
        <v>2100</v>
      </c>
      <c r="I98" s="238">
        <f t="shared" si="3"/>
        <v>0.92920353982300885</v>
      </c>
      <c r="J98" s="46" t="s">
        <v>205</v>
      </c>
      <c r="K98" s="2"/>
      <c r="L98" s="28"/>
      <c r="M98" s="28"/>
    </row>
    <row r="99" spans="1:13" ht="12.75" customHeight="1" x14ac:dyDescent="0.25">
      <c r="A99" s="48"/>
      <c r="B99" s="44"/>
      <c r="C99" s="76"/>
      <c r="D99" s="45">
        <v>3421</v>
      </c>
      <c r="E99" s="305"/>
      <c r="F99" s="306"/>
      <c r="G99" s="305"/>
      <c r="H99" s="280">
        <v>50</v>
      </c>
      <c r="I99" s="238"/>
      <c r="J99" s="46" t="s">
        <v>206</v>
      </c>
      <c r="K99" s="2"/>
      <c r="L99" s="28"/>
      <c r="M99" s="28"/>
    </row>
    <row r="100" spans="1:13" ht="12.75" customHeight="1" x14ac:dyDescent="0.25">
      <c r="A100" s="48"/>
      <c r="B100" s="44"/>
      <c r="C100" s="76">
        <v>6121</v>
      </c>
      <c r="D100" s="45">
        <v>3421</v>
      </c>
      <c r="E100" s="307">
        <v>500</v>
      </c>
      <c r="F100" s="307">
        <v>500</v>
      </c>
      <c r="G100" s="307">
        <v>815</v>
      </c>
      <c r="H100" s="284"/>
      <c r="I100" s="242">
        <f t="shared" ref="I100:I124" si="4">H100/F100</f>
        <v>0</v>
      </c>
      <c r="J100" s="214" t="s">
        <v>207</v>
      </c>
      <c r="K100" s="2"/>
      <c r="L100" s="28"/>
      <c r="M100" s="28"/>
    </row>
    <row r="101" spans="1:13" ht="12.75" customHeight="1" x14ac:dyDescent="0.25">
      <c r="A101" s="70"/>
      <c r="B101" s="71"/>
      <c r="C101" s="85">
        <v>6122</v>
      </c>
      <c r="D101" s="32">
        <v>3511</v>
      </c>
      <c r="E101" s="310">
        <v>0</v>
      </c>
      <c r="F101" s="310">
        <v>1996</v>
      </c>
      <c r="G101" s="310">
        <v>1996</v>
      </c>
      <c r="H101" s="285">
        <v>1009</v>
      </c>
      <c r="I101" s="242">
        <f t="shared" si="4"/>
        <v>0.50551102204408815</v>
      </c>
      <c r="J101" s="243" t="s">
        <v>208</v>
      </c>
      <c r="K101" s="2"/>
      <c r="L101" s="28"/>
      <c r="M101" s="28"/>
    </row>
    <row r="102" spans="1:13" ht="12.75" customHeight="1" x14ac:dyDescent="0.25">
      <c r="A102" s="219"/>
      <c r="B102" s="220"/>
      <c r="C102" s="221">
        <v>55529</v>
      </c>
      <c r="D102" s="222">
        <v>3612</v>
      </c>
      <c r="E102" s="305">
        <v>7590</v>
      </c>
      <c r="F102" s="306">
        <v>7306</v>
      </c>
      <c r="G102" s="305">
        <v>4555</v>
      </c>
      <c r="H102" s="280">
        <v>7167</v>
      </c>
      <c r="I102" s="238">
        <f t="shared" si="4"/>
        <v>0.98097454147276208</v>
      </c>
      <c r="J102" s="223" t="s">
        <v>209</v>
      </c>
      <c r="K102" s="2"/>
      <c r="L102" s="28"/>
      <c r="M102" s="28"/>
    </row>
    <row r="103" spans="1:13" ht="12.75" customHeight="1" x14ac:dyDescent="0.25">
      <c r="A103" s="43"/>
      <c r="B103" s="44"/>
      <c r="C103" s="76">
        <v>20210015</v>
      </c>
      <c r="D103" s="45">
        <v>3612</v>
      </c>
      <c r="E103" s="307">
        <v>1400</v>
      </c>
      <c r="F103" s="307">
        <v>1400</v>
      </c>
      <c r="G103" s="307">
        <v>416</v>
      </c>
      <c r="H103" s="284"/>
      <c r="I103" s="242">
        <f t="shared" si="4"/>
        <v>0</v>
      </c>
      <c r="J103" s="395" t="s">
        <v>210</v>
      </c>
      <c r="K103" s="2"/>
      <c r="L103" s="2"/>
      <c r="M103" s="2"/>
    </row>
    <row r="104" spans="1:13" ht="12.75" customHeight="1" x14ac:dyDescent="0.25">
      <c r="A104" s="65"/>
      <c r="B104" s="21"/>
      <c r="C104" s="82">
        <v>20210016</v>
      </c>
      <c r="D104" s="42">
        <v>3612</v>
      </c>
      <c r="E104" s="307">
        <v>200</v>
      </c>
      <c r="F104" s="307">
        <v>200</v>
      </c>
      <c r="G104" s="307">
        <v>0</v>
      </c>
      <c r="H104" s="284"/>
      <c r="I104" s="242">
        <f t="shared" si="4"/>
        <v>0</v>
      </c>
      <c r="J104" s="394" t="s">
        <v>211</v>
      </c>
      <c r="K104" s="2"/>
      <c r="L104" s="2"/>
      <c r="M104" s="2"/>
    </row>
    <row r="105" spans="1:13" ht="12.75" customHeight="1" x14ac:dyDescent="0.25">
      <c r="A105" s="65"/>
      <c r="B105" s="21"/>
      <c r="C105" s="82">
        <v>20233612</v>
      </c>
      <c r="D105" s="42">
        <v>3612</v>
      </c>
      <c r="E105" s="307"/>
      <c r="F105" s="307">
        <v>10</v>
      </c>
      <c r="G105" s="307">
        <v>10</v>
      </c>
      <c r="H105" s="284">
        <v>700</v>
      </c>
      <c r="I105" s="242">
        <f t="shared" si="4"/>
        <v>70</v>
      </c>
      <c r="J105" s="215" t="s">
        <v>212</v>
      </c>
      <c r="K105" s="2"/>
      <c r="L105" s="2"/>
      <c r="M105" s="2"/>
    </row>
    <row r="106" spans="1:13" ht="12.75" customHeight="1" x14ac:dyDescent="0.25">
      <c r="A106" s="65"/>
      <c r="B106" s="21"/>
      <c r="C106" s="82">
        <v>20243612</v>
      </c>
      <c r="D106" s="42">
        <v>3612</v>
      </c>
      <c r="E106" s="307"/>
      <c r="F106" s="307">
        <v>5</v>
      </c>
      <c r="G106" s="307">
        <v>5</v>
      </c>
      <c r="H106" s="284"/>
      <c r="I106" s="242">
        <f t="shared" si="4"/>
        <v>0</v>
      </c>
      <c r="J106" s="394" t="s">
        <v>213</v>
      </c>
      <c r="K106" s="2"/>
      <c r="L106" s="2"/>
      <c r="M106" s="2"/>
    </row>
    <row r="107" spans="1:13" ht="12.75" customHeight="1" x14ac:dyDescent="0.25">
      <c r="A107" s="43"/>
      <c r="B107" s="21"/>
      <c r="C107" s="82"/>
      <c r="D107" s="42">
        <v>3612</v>
      </c>
      <c r="E107" s="307">
        <v>600</v>
      </c>
      <c r="F107" s="307">
        <v>600</v>
      </c>
      <c r="G107" s="307">
        <v>0</v>
      </c>
      <c r="H107" s="284"/>
      <c r="I107" s="242">
        <f t="shared" si="4"/>
        <v>0</v>
      </c>
      <c r="J107" s="394" t="s">
        <v>214</v>
      </c>
      <c r="K107" s="2"/>
      <c r="L107" s="2"/>
      <c r="M107" s="2"/>
    </row>
    <row r="108" spans="1:13" ht="12.75" customHeight="1" x14ac:dyDescent="0.25">
      <c r="A108" s="43"/>
      <c r="B108" s="21"/>
      <c r="C108" s="82"/>
      <c r="D108" s="42">
        <v>3612</v>
      </c>
      <c r="E108" s="307">
        <v>500</v>
      </c>
      <c r="F108" s="307">
        <v>500</v>
      </c>
      <c r="G108" s="307">
        <v>0</v>
      </c>
      <c r="H108" s="284"/>
      <c r="I108" s="242">
        <f t="shared" si="4"/>
        <v>0</v>
      </c>
      <c r="J108" s="394" t="s">
        <v>215</v>
      </c>
      <c r="K108" s="2"/>
      <c r="L108" s="2"/>
      <c r="M108" s="2"/>
    </row>
    <row r="109" spans="1:13" ht="12.75" customHeight="1" x14ac:dyDescent="0.25">
      <c r="A109" s="43"/>
      <c r="B109" s="21"/>
      <c r="C109" s="82"/>
      <c r="D109" s="42">
        <v>3612</v>
      </c>
      <c r="E109" s="307">
        <v>715</v>
      </c>
      <c r="F109" s="307">
        <v>715</v>
      </c>
      <c r="G109" s="307">
        <v>0</v>
      </c>
      <c r="H109" s="284"/>
      <c r="I109" s="242">
        <f t="shared" si="4"/>
        <v>0</v>
      </c>
      <c r="J109" s="215" t="s">
        <v>216</v>
      </c>
      <c r="K109" s="2"/>
      <c r="L109" s="2"/>
      <c r="M109" s="2"/>
    </row>
    <row r="110" spans="1:13" ht="12.75" customHeight="1" x14ac:dyDescent="0.25">
      <c r="A110" s="98"/>
      <c r="B110" s="44"/>
      <c r="C110" s="76">
        <v>567</v>
      </c>
      <c r="D110" s="45">
        <v>3612</v>
      </c>
      <c r="E110" s="305">
        <v>20</v>
      </c>
      <c r="F110" s="305">
        <v>20</v>
      </c>
      <c r="G110" s="305">
        <v>44</v>
      </c>
      <c r="H110" s="280">
        <v>15</v>
      </c>
      <c r="I110" s="238">
        <f t="shared" si="4"/>
        <v>0.75</v>
      </c>
      <c r="J110" s="46" t="s">
        <v>217</v>
      </c>
      <c r="K110" s="2"/>
      <c r="L110" s="2"/>
      <c r="M110" s="2"/>
    </row>
    <row r="111" spans="1:13" ht="12.75" customHeight="1" x14ac:dyDescent="0.25">
      <c r="A111" s="39"/>
      <c r="B111" s="71"/>
      <c r="C111" s="85">
        <v>567</v>
      </c>
      <c r="D111" s="32">
        <v>3612</v>
      </c>
      <c r="E111" s="310">
        <v>19320</v>
      </c>
      <c r="F111" s="310">
        <v>19320</v>
      </c>
      <c r="G111" s="310">
        <v>4859</v>
      </c>
      <c r="H111" s="285"/>
      <c r="I111" s="242">
        <f t="shared" si="4"/>
        <v>0</v>
      </c>
      <c r="J111" s="243" t="s">
        <v>218</v>
      </c>
      <c r="K111" s="2" t="s">
        <v>123</v>
      </c>
      <c r="L111" s="2"/>
      <c r="M111" s="2"/>
    </row>
    <row r="112" spans="1:13" ht="12.75" customHeight="1" x14ac:dyDescent="0.25">
      <c r="A112" s="43"/>
      <c r="B112" s="44"/>
      <c r="C112" s="76">
        <v>567</v>
      </c>
      <c r="D112" s="45">
        <v>3612</v>
      </c>
      <c r="E112" s="305"/>
      <c r="F112" s="305"/>
      <c r="G112" s="305">
        <v>8</v>
      </c>
      <c r="H112" s="286">
        <v>180</v>
      </c>
      <c r="I112" s="238" t="s">
        <v>167</v>
      </c>
      <c r="J112" s="46" t="s">
        <v>219</v>
      </c>
      <c r="K112" s="2"/>
      <c r="L112" s="2"/>
      <c r="M112" s="2"/>
    </row>
    <row r="113" spans="1:13" ht="12.75" customHeight="1" x14ac:dyDescent="0.25">
      <c r="A113" s="53">
        <v>2310351</v>
      </c>
      <c r="B113" s="44"/>
      <c r="C113" s="76"/>
      <c r="D113" s="45">
        <v>3612</v>
      </c>
      <c r="E113" s="305">
        <v>156</v>
      </c>
      <c r="F113" s="305">
        <v>156</v>
      </c>
      <c r="G113" s="305">
        <v>82</v>
      </c>
      <c r="H113" s="280">
        <v>120</v>
      </c>
      <c r="I113" s="238">
        <f t="shared" si="4"/>
        <v>0.76923076923076927</v>
      </c>
      <c r="J113" s="46" t="s">
        <v>220</v>
      </c>
      <c r="K113" s="67"/>
      <c r="L113" s="2"/>
      <c r="M113" s="2"/>
    </row>
    <row r="114" spans="1:13" ht="12.75" customHeight="1" x14ac:dyDescent="0.25">
      <c r="A114" s="53"/>
      <c r="B114" s="44"/>
      <c r="C114" s="76">
        <v>201915</v>
      </c>
      <c r="D114" s="45">
        <v>3612</v>
      </c>
      <c r="E114" s="307">
        <v>150</v>
      </c>
      <c r="F114" s="307">
        <v>150</v>
      </c>
      <c r="G114" s="307">
        <v>0</v>
      </c>
      <c r="H114" s="284">
        <v>1800</v>
      </c>
      <c r="I114" s="242">
        <f t="shared" si="4"/>
        <v>12</v>
      </c>
      <c r="J114" s="214" t="s">
        <v>221</v>
      </c>
      <c r="K114" s="67"/>
      <c r="L114" s="28"/>
      <c r="M114" s="28"/>
    </row>
    <row r="115" spans="1:13" ht="12.75" customHeight="1" x14ac:dyDescent="0.25">
      <c r="A115" s="98"/>
      <c r="B115" s="21"/>
      <c r="C115" s="82"/>
      <c r="D115" s="42">
        <v>3613</v>
      </c>
      <c r="E115" s="313">
        <v>5919</v>
      </c>
      <c r="F115" s="316">
        <v>5766</v>
      </c>
      <c r="G115" s="313">
        <v>4198</v>
      </c>
      <c r="H115" s="287">
        <v>5229</v>
      </c>
      <c r="I115" s="238">
        <f t="shared" si="4"/>
        <v>0.90686784599375647</v>
      </c>
      <c r="J115" s="22" t="s">
        <v>222</v>
      </c>
      <c r="K115" s="2"/>
      <c r="L115" s="28"/>
      <c r="M115" s="28"/>
    </row>
    <row r="116" spans="1:13" ht="12.75" customHeight="1" x14ac:dyDescent="0.25">
      <c r="A116" s="43"/>
      <c r="B116" s="44"/>
      <c r="C116" s="76">
        <v>20230518</v>
      </c>
      <c r="D116" s="45">
        <v>3613</v>
      </c>
      <c r="E116" s="307"/>
      <c r="F116" s="307">
        <v>121</v>
      </c>
      <c r="G116" s="307">
        <v>322</v>
      </c>
      <c r="H116" s="284">
        <v>3500</v>
      </c>
      <c r="I116" s="242">
        <f t="shared" si="4"/>
        <v>28.925619834710744</v>
      </c>
      <c r="J116" s="214" t="s">
        <v>223</v>
      </c>
      <c r="K116" s="2"/>
      <c r="L116" s="2"/>
      <c r="M116" s="2"/>
    </row>
    <row r="117" spans="1:13" ht="12.75" customHeight="1" x14ac:dyDescent="0.25">
      <c r="A117" s="43"/>
      <c r="B117" s="44"/>
      <c r="C117" s="76">
        <v>553</v>
      </c>
      <c r="D117" s="45">
        <v>3613</v>
      </c>
      <c r="E117" s="305">
        <v>150</v>
      </c>
      <c r="F117" s="305">
        <v>150</v>
      </c>
      <c r="G117" s="305">
        <v>77</v>
      </c>
      <c r="H117" s="280">
        <v>105</v>
      </c>
      <c r="I117" s="238">
        <f t="shared" si="4"/>
        <v>0.7</v>
      </c>
      <c r="J117" s="46" t="s">
        <v>224</v>
      </c>
      <c r="K117" s="69"/>
      <c r="L117" s="28"/>
      <c r="M117" s="28"/>
    </row>
    <row r="118" spans="1:13" ht="12.75" customHeight="1" x14ac:dyDescent="0.25">
      <c r="A118" s="48"/>
      <c r="B118" s="44"/>
      <c r="C118" s="76"/>
      <c r="D118" s="45">
        <v>3631</v>
      </c>
      <c r="E118" s="305">
        <v>1215</v>
      </c>
      <c r="F118" s="306">
        <v>1234</v>
      </c>
      <c r="G118" s="305">
        <v>1236</v>
      </c>
      <c r="H118" s="286">
        <v>1500</v>
      </c>
      <c r="I118" s="238">
        <f t="shared" si="4"/>
        <v>1.2155591572123177</v>
      </c>
      <c r="J118" s="46" t="s">
        <v>225</v>
      </c>
      <c r="K118" s="68"/>
      <c r="L118" s="28"/>
      <c r="M118" s="28"/>
    </row>
    <row r="119" spans="1:13" ht="12.75" customHeight="1" x14ac:dyDescent="0.25">
      <c r="A119" s="48"/>
      <c r="B119" s="44"/>
      <c r="C119" s="76">
        <v>201902</v>
      </c>
      <c r="D119" s="45">
        <v>3631</v>
      </c>
      <c r="E119" s="307">
        <v>200</v>
      </c>
      <c r="F119" s="307">
        <v>200</v>
      </c>
      <c r="G119" s="307">
        <v>1</v>
      </c>
      <c r="H119" s="280"/>
      <c r="I119" s="238">
        <f t="shared" si="4"/>
        <v>0</v>
      </c>
      <c r="J119" s="214" t="s">
        <v>226</v>
      </c>
      <c r="K119" s="68"/>
      <c r="L119" s="2"/>
      <c r="M119" s="2"/>
    </row>
    <row r="120" spans="1:13" ht="12.75" customHeight="1" x14ac:dyDescent="0.25">
      <c r="A120" s="48"/>
      <c r="B120" s="44"/>
      <c r="C120" s="80">
        <v>201913</v>
      </c>
      <c r="D120" s="45">
        <v>3631</v>
      </c>
      <c r="E120" s="307">
        <v>100</v>
      </c>
      <c r="F120" s="307">
        <v>0</v>
      </c>
      <c r="G120" s="307">
        <v>0</v>
      </c>
      <c r="H120" s="280"/>
      <c r="I120" s="238" t="s">
        <v>167</v>
      </c>
      <c r="J120" s="214" t="s">
        <v>227</v>
      </c>
      <c r="K120" s="68"/>
      <c r="L120" s="2"/>
      <c r="M120" s="2"/>
    </row>
    <row r="121" spans="1:13" ht="12.75" customHeight="1" x14ac:dyDescent="0.25">
      <c r="A121" s="48"/>
      <c r="B121" s="44"/>
      <c r="C121" s="80">
        <v>20220006</v>
      </c>
      <c r="D121" s="45">
        <v>3631</v>
      </c>
      <c r="E121" s="307">
        <v>100</v>
      </c>
      <c r="F121" s="307">
        <v>100</v>
      </c>
      <c r="G121" s="307">
        <v>0</v>
      </c>
      <c r="H121" s="280"/>
      <c r="I121" s="238">
        <f t="shared" si="4"/>
        <v>0</v>
      </c>
      <c r="J121" s="214" t="s">
        <v>228</v>
      </c>
      <c r="K121" s="68"/>
      <c r="L121" s="28"/>
      <c r="M121" s="28"/>
    </row>
    <row r="122" spans="1:13" ht="12.75" customHeight="1" x14ac:dyDescent="0.25">
      <c r="A122" s="48"/>
      <c r="B122" s="44"/>
      <c r="C122" s="76">
        <v>20230008</v>
      </c>
      <c r="D122" s="45">
        <v>3632</v>
      </c>
      <c r="E122" s="305"/>
      <c r="F122" s="305">
        <v>218</v>
      </c>
      <c r="G122" s="305"/>
      <c r="H122" s="280"/>
      <c r="I122" s="238">
        <f t="shared" si="4"/>
        <v>0</v>
      </c>
      <c r="J122" s="395" t="s">
        <v>229</v>
      </c>
      <c r="K122" s="2"/>
      <c r="L122" s="28"/>
      <c r="M122" s="28"/>
    </row>
    <row r="123" spans="1:13" ht="12.75" customHeight="1" x14ac:dyDescent="0.25">
      <c r="A123" s="48"/>
      <c r="B123" s="44"/>
      <c r="C123" s="76"/>
      <c r="D123" s="45">
        <v>3632</v>
      </c>
      <c r="E123" s="305">
        <v>120</v>
      </c>
      <c r="F123" s="305">
        <v>120</v>
      </c>
      <c r="G123" s="305">
        <v>51</v>
      </c>
      <c r="H123" s="280">
        <v>50</v>
      </c>
      <c r="I123" s="238">
        <f t="shared" si="4"/>
        <v>0.41666666666666669</v>
      </c>
      <c r="J123" s="46" t="s">
        <v>230</v>
      </c>
      <c r="K123" s="2"/>
      <c r="L123" s="28"/>
      <c r="M123" s="28"/>
    </row>
    <row r="124" spans="1:13" ht="12.75" customHeight="1" x14ac:dyDescent="0.25">
      <c r="A124" s="48"/>
      <c r="B124" s="44"/>
      <c r="C124" s="76"/>
      <c r="D124" s="45">
        <v>3635</v>
      </c>
      <c r="E124" s="307">
        <v>100</v>
      </c>
      <c r="F124" s="307">
        <v>100</v>
      </c>
      <c r="G124" s="307">
        <v>29</v>
      </c>
      <c r="H124" s="284"/>
      <c r="I124" s="242">
        <f t="shared" si="4"/>
        <v>0</v>
      </c>
      <c r="J124" s="214" t="s">
        <v>231</v>
      </c>
      <c r="K124" s="2"/>
      <c r="L124" s="2"/>
      <c r="M124" s="2"/>
    </row>
    <row r="125" spans="1:13" ht="12.75" customHeight="1" x14ac:dyDescent="0.25">
      <c r="A125" s="30"/>
      <c r="B125" s="44"/>
      <c r="C125" s="76"/>
      <c r="D125" s="45">
        <v>3636</v>
      </c>
      <c r="E125" s="307">
        <v>0</v>
      </c>
      <c r="F125" s="307">
        <v>0</v>
      </c>
      <c r="G125" s="307">
        <v>0</v>
      </c>
      <c r="H125" s="284"/>
      <c r="I125" s="242" t="s">
        <v>167</v>
      </c>
      <c r="J125" s="214" t="s">
        <v>232</v>
      </c>
      <c r="K125" s="2"/>
      <c r="L125" s="2"/>
      <c r="M125" s="2"/>
    </row>
    <row r="126" spans="1:13" ht="12.75" customHeight="1" x14ac:dyDescent="0.25">
      <c r="A126" s="30"/>
      <c r="B126" s="44"/>
      <c r="C126" s="76">
        <v>6202</v>
      </c>
      <c r="D126" s="45">
        <v>3636</v>
      </c>
      <c r="E126" s="307">
        <v>10</v>
      </c>
      <c r="F126" s="307">
        <v>10</v>
      </c>
      <c r="G126" s="307">
        <v>0</v>
      </c>
      <c r="H126" s="284">
        <v>10</v>
      </c>
      <c r="I126" s="242">
        <f t="shared" ref="I126:I150" si="5">H126/F126</f>
        <v>1</v>
      </c>
      <c r="J126" s="214" t="s">
        <v>233</v>
      </c>
      <c r="K126" s="2"/>
      <c r="L126" s="2"/>
      <c r="M126" s="2"/>
    </row>
    <row r="127" spans="1:13" ht="12.75" customHeight="1" x14ac:dyDescent="0.25">
      <c r="A127" s="3"/>
      <c r="B127" s="44"/>
      <c r="C127" s="76">
        <v>5613</v>
      </c>
      <c r="D127" s="45">
        <v>3636</v>
      </c>
      <c r="E127" s="305">
        <v>45</v>
      </c>
      <c r="F127" s="305">
        <v>45</v>
      </c>
      <c r="G127" s="305">
        <v>0</v>
      </c>
      <c r="H127" s="280">
        <v>45</v>
      </c>
      <c r="I127" s="238">
        <f t="shared" si="5"/>
        <v>1</v>
      </c>
      <c r="J127" s="46" t="s">
        <v>234</v>
      </c>
      <c r="K127" s="2"/>
      <c r="L127" s="28"/>
      <c r="M127" s="28"/>
    </row>
    <row r="128" spans="1:13" ht="12.75" customHeight="1" x14ac:dyDescent="0.25">
      <c r="A128" s="48"/>
      <c r="B128" s="44"/>
      <c r="C128" s="76"/>
      <c r="D128" s="45">
        <v>3639</v>
      </c>
      <c r="E128" s="318">
        <v>360</v>
      </c>
      <c r="F128" s="318">
        <v>360</v>
      </c>
      <c r="G128" s="318">
        <v>199</v>
      </c>
      <c r="H128" s="280">
        <v>360</v>
      </c>
      <c r="I128" s="238">
        <f t="shared" si="5"/>
        <v>1</v>
      </c>
      <c r="J128" s="14" t="s">
        <v>235</v>
      </c>
      <c r="K128" s="68"/>
      <c r="L128" s="28"/>
      <c r="M128" s="28"/>
    </row>
    <row r="129" spans="1:13" ht="12.75" customHeight="1" x14ac:dyDescent="0.25">
      <c r="A129" s="48"/>
      <c r="B129" s="44"/>
      <c r="C129" s="76"/>
      <c r="D129" s="45">
        <v>3639</v>
      </c>
      <c r="E129" s="305">
        <v>210</v>
      </c>
      <c r="F129" s="305">
        <v>210</v>
      </c>
      <c r="G129" s="305">
        <v>113</v>
      </c>
      <c r="H129" s="280">
        <v>210</v>
      </c>
      <c r="I129" s="238">
        <f t="shared" si="5"/>
        <v>1</v>
      </c>
      <c r="J129" s="46" t="s">
        <v>236</v>
      </c>
      <c r="K129" s="68"/>
      <c r="L129" s="2"/>
      <c r="M129" s="2"/>
    </row>
    <row r="130" spans="1:13" ht="12.75" customHeight="1" x14ac:dyDescent="0.25">
      <c r="A130" s="30"/>
      <c r="B130" s="55"/>
      <c r="C130" s="76">
        <v>20200025</v>
      </c>
      <c r="D130" s="45">
        <v>3639</v>
      </c>
      <c r="E130" s="307">
        <v>1500</v>
      </c>
      <c r="F130" s="307">
        <v>1500</v>
      </c>
      <c r="G130" s="307">
        <v>0</v>
      </c>
      <c r="H130" s="284">
        <v>200</v>
      </c>
      <c r="I130" s="242">
        <f t="shared" si="5"/>
        <v>0.13333333333333333</v>
      </c>
      <c r="J130" s="214" t="s">
        <v>237</v>
      </c>
      <c r="K130" s="2"/>
      <c r="L130" s="2"/>
      <c r="M130" s="2"/>
    </row>
    <row r="131" spans="1:13" ht="12.75" customHeight="1" x14ac:dyDescent="0.25">
      <c r="A131" s="30"/>
      <c r="B131" s="40"/>
      <c r="C131" s="78">
        <v>201919</v>
      </c>
      <c r="D131" s="41">
        <v>3639</v>
      </c>
      <c r="E131" s="307">
        <v>780</v>
      </c>
      <c r="F131" s="307">
        <v>780</v>
      </c>
      <c r="G131" s="307">
        <v>0</v>
      </c>
      <c r="H131" s="284"/>
      <c r="I131" s="242">
        <f t="shared" si="5"/>
        <v>0</v>
      </c>
      <c r="J131" s="216" t="s">
        <v>238</v>
      </c>
      <c r="K131" s="2"/>
      <c r="L131" s="2"/>
      <c r="M131" s="2"/>
    </row>
    <row r="132" spans="1:13" ht="12.75" customHeight="1" x14ac:dyDescent="0.25">
      <c r="A132" s="48"/>
      <c r="B132" s="44"/>
      <c r="C132" s="76">
        <v>528</v>
      </c>
      <c r="D132" s="45">
        <v>3639</v>
      </c>
      <c r="E132" s="305">
        <v>11337</v>
      </c>
      <c r="F132" s="305">
        <v>11337</v>
      </c>
      <c r="G132" s="305">
        <v>7161</v>
      </c>
      <c r="H132" s="280">
        <v>22000</v>
      </c>
      <c r="I132" s="238">
        <f t="shared" si="5"/>
        <v>1.9405486460262855</v>
      </c>
      <c r="J132" s="46" t="s">
        <v>239</v>
      </c>
      <c r="K132" s="2"/>
      <c r="L132" s="2"/>
      <c r="M132" s="2"/>
    </row>
    <row r="133" spans="1:13" ht="12.75" customHeight="1" x14ac:dyDescent="0.25">
      <c r="A133" s="30"/>
      <c r="B133" s="44"/>
      <c r="C133" s="76">
        <v>528</v>
      </c>
      <c r="D133" s="45">
        <v>3639</v>
      </c>
      <c r="E133" s="305"/>
      <c r="F133" s="305"/>
      <c r="G133" s="305"/>
      <c r="H133" s="280">
        <v>700</v>
      </c>
      <c r="I133" s="238"/>
      <c r="J133" s="46" t="s">
        <v>240</v>
      </c>
      <c r="K133" s="2"/>
      <c r="L133" s="2"/>
      <c r="M133" s="2"/>
    </row>
    <row r="134" spans="1:13" ht="12.75" customHeight="1" x14ac:dyDescent="0.25">
      <c r="A134" s="30"/>
      <c r="B134" s="44"/>
      <c r="C134" s="76">
        <v>528</v>
      </c>
      <c r="D134" s="45">
        <v>3639</v>
      </c>
      <c r="E134" s="307"/>
      <c r="F134" s="307"/>
      <c r="G134" s="307"/>
      <c r="H134" s="284">
        <v>600</v>
      </c>
      <c r="I134" s="242"/>
      <c r="J134" s="214" t="s">
        <v>241</v>
      </c>
      <c r="K134" s="2"/>
      <c r="L134" s="2"/>
      <c r="M134" s="2"/>
    </row>
    <row r="135" spans="1:13" ht="12.75" customHeight="1" x14ac:dyDescent="0.25">
      <c r="A135" s="30"/>
      <c r="B135" s="44"/>
      <c r="C135" s="76"/>
      <c r="D135" s="45">
        <v>3639</v>
      </c>
      <c r="E135" s="305">
        <v>33</v>
      </c>
      <c r="F135" s="305">
        <v>33</v>
      </c>
      <c r="G135" s="305">
        <v>0</v>
      </c>
      <c r="H135" s="280">
        <v>0</v>
      </c>
      <c r="I135" s="238">
        <f t="shared" si="5"/>
        <v>0</v>
      </c>
      <c r="J135" s="46" t="s">
        <v>242</v>
      </c>
      <c r="K135" s="2"/>
      <c r="L135" s="2"/>
      <c r="M135" s="2"/>
    </row>
    <row r="136" spans="1:13" ht="12.75" customHeight="1" x14ac:dyDescent="0.25">
      <c r="A136" s="48"/>
      <c r="B136" s="44"/>
      <c r="C136" s="76">
        <v>20210020</v>
      </c>
      <c r="D136" s="45">
        <v>3639</v>
      </c>
      <c r="E136" s="305">
        <v>46</v>
      </c>
      <c r="F136" s="305">
        <v>46</v>
      </c>
      <c r="G136" s="305">
        <v>0</v>
      </c>
      <c r="H136" s="280">
        <v>0</v>
      </c>
      <c r="I136" s="238">
        <f t="shared" si="5"/>
        <v>0</v>
      </c>
      <c r="J136" s="46" t="s">
        <v>243</v>
      </c>
      <c r="K136" s="2"/>
      <c r="L136" s="2"/>
      <c r="M136" s="2"/>
    </row>
    <row r="137" spans="1:13" ht="12.75" customHeight="1" x14ac:dyDescent="0.25">
      <c r="A137" s="48"/>
      <c r="B137" s="44"/>
      <c r="C137" s="76">
        <v>660</v>
      </c>
      <c r="D137" s="45">
        <v>3639</v>
      </c>
      <c r="E137" s="305">
        <v>100</v>
      </c>
      <c r="F137" s="305">
        <v>100</v>
      </c>
      <c r="G137" s="305">
        <v>43</v>
      </c>
      <c r="H137" s="286">
        <v>150</v>
      </c>
      <c r="I137" s="238">
        <f t="shared" si="5"/>
        <v>1.5</v>
      </c>
      <c r="J137" s="46" t="s">
        <v>244</v>
      </c>
      <c r="K137" s="2"/>
      <c r="L137" s="2"/>
      <c r="M137" s="2"/>
    </row>
    <row r="138" spans="1:13" ht="12.75" customHeight="1" x14ac:dyDescent="0.25">
      <c r="A138" s="3"/>
      <c r="B138" s="37"/>
      <c r="C138" s="78">
        <v>6130</v>
      </c>
      <c r="D138" s="41">
        <v>3639</v>
      </c>
      <c r="E138" s="307"/>
      <c r="F138" s="307">
        <v>90</v>
      </c>
      <c r="G138" s="307">
        <v>949</v>
      </c>
      <c r="H138" s="284">
        <v>200</v>
      </c>
      <c r="I138" s="242">
        <f t="shared" si="5"/>
        <v>2.2222222222222223</v>
      </c>
      <c r="J138" s="214" t="s">
        <v>245</v>
      </c>
      <c r="K138" s="2"/>
      <c r="L138" s="2"/>
      <c r="M138" s="2"/>
    </row>
    <row r="139" spans="1:13" ht="12.75" customHeight="1" x14ac:dyDescent="0.25">
      <c r="A139" s="48"/>
      <c r="B139" s="44"/>
      <c r="C139" s="76">
        <v>801</v>
      </c>
      <c r="D139" s="45">
        <v>3639</v>
      </c>
      <c r="E139" s="305">
        <v>20</v>
      </c>
      <c r="F139" s="305">
        <v>20</v>
      </c>
      <c r="G139" s="305">
        <v>20</v>
      </c>
      <c r="H139" s="280">
        <v>20</v>
      </c>
      <c r="I139" s="238">
        <f t="shared" si="5"/>
        <v>1</v>
      </c>
      <c r="J139" s="14" t="s">
        <v>246</v>
      </c>
      <c r="K139" s="2"/>
      <c r="L139" s="28"/>
      <c r="M139" s="28"/>
    </row>
    <row r="140" spans="1:13" ht="12.75" customHeight="1" x14ac:dyDescent="0.25">
      <c r="A140" s="48"/>
      <c r="B140" s="44"/>
      <c r="C140" s="76"/>
      <c r="D140" s="45">
        <v>3716</v>
      </c>
      <c r="E140" s="305">
        <v>15</v>
      </c>
      <c r="F140" s="305">
        <v>15</v>
      </c>
      <c r="G140" s="305">
        <v>0</v>
      </c>
      <c r="H140" s="280">
        <v>10</v>
      </c>
      <c r="I140" s="238">
        <f t="shared" si="5"/>
        <v>0.66666666666666663</v>
      </c>
      <c r="J140" s="46" t="s">
        <v>247</v>
      </c>
      <c r="K140" s="2"/>
      <c r="L140" s="2"/>
      <c r="M140" s="2"/>
    </row>
    <row r="141" spans="1:13" ht="12.75" customHeight="1" x14ac:dyDescent="0.25">
      <c r="A141" s="48"/>
      <c r="B141" s="44">
        <v>666</v>
      </c>
      <c r="C141" s="76">
        <v>600</v>
      </c>
      <c r="D141" s="45">
        <v>3722</v>
      </c>
      <c r="E141" s="305">
        <v>7800</v>
      </c>
      <c r="F141" s="305">
        <v>7800</v>
      </c>
      <c r="G141" s="305">
        <v>3698</v>
      </c>
      <c r="H141" s="280">
        <v>8500</v>
      </c>
      <c r="I141" s="238">
        <f t="shared" si="5"/>
        <v>1.0897435897435896</v>
      </c>
      <c r="J141" s="46" t="s">
        <v>248</v>
      </c>
      <c r="K141" s="67"/>
      <c r="L141" s="28"/>
      <c r="M141" s="28"/>
    </row>
    <row r="142" spans="1:13" ht="12.75" customHeight="1" x14ac:dyDescent="0.25">
      <c r="A142" s="48"/>
      <c r="B142" s="44">
        <v>650</v>
      </c>
      <c r="C142" s="76">
        <v>650</v>
      </c>
      <c r="D142" s="45">
        <v>3722</v>
      </c>
      <c r="E142" s="305">
        <v>1800</v>
      </c>
      <c r="F142" s="306">
        <v>1906</v>
      </c>
      <c r="G142" s="305">
        <v>1269</v>
      </c>
      <c r="H142" s="280">
        <v>1200</v>
      </c>
      <c r="I142" s="238">
        <f t="shared" si="5"/>
        <v>0.62959076600209862</v>
      </c>
      <c r="J142" s="46" t="s">
        <v>249</v>
      </c>
      <c r="K142" s="67"/>
      <c r="L142" s="2"/>
      <c r="M142" s="2"/>
    </row>
    <row r="143" spans="1:13" ht="12.75" customHeight="1" x14ac:dyDescent="0.25">
      <c r="A143" s="30"/>
      <c r="B143" s="21"/>
      <c r="C143" s="78">
        <v>650</v>
      </c>
      <c r="D143" s="41">
        <v>3722</v>
      </c>
      <c r="E143" s="313"/>
      <c r="F143" s="316"/>
      <c r="G143" s="313"/>
      <c r="H143" s="287">
        <v>148</v>
      </c>
      <c r="I143" s="267"/>
      <c r="J143" s="14" t="s">
        <v>250</v>
      </c>
      <c r="K143" s="67"/>
      <c r="L143" s="2"/>
      <c r="M143" s="2"/>
    </row>
    <row r="144" spans="1:13" ht="12.75" customHeight="1" x14ac:dyDescent="0.25">
      <c r="A144" s="30"/>
      <c r="B144" s="21"/>
      <c r="C144" s="78">
        <v>20233722</v>
      </c>
      <c r="D144" s="41">
        <v>3722</v>
      </c>
      <c r="E144" s="313"/>
      <c r="F144" s="316">
        <v>3703</v>
      </c>
      <c r="G144" s="313"/>
      <c r="H144" s="287"/>
      <c r="I144" s="267">
        <f t="shared" si="5"/>
        <v>0</v>
      </c>
      <c r="J144" s="14" t="s">
        <v>251</v>
      </c>
      <c r="K144" s="67"/>
      <c r="L144" s="2"/>
      <c r="M144" s="2"/>
    </row>
    <row r="145" spans="1:13" ht="12.75" customHeight="1" x14ac:dyDescent="0.25">
      <c r="A145" s="48"/>
      <c r="B145" s="44"/>
      <c r="C145" s="76"/>
      <c r="D145" s="45">
        <v>3722</v>
      </c>
      <c r="E145" s="305">
        <v>200</v>
      </c>
      <c r="F145" s="305">
        <v>200</v>
      </c>
      <c r="G145" s="305">
        <v>0</v>
      </c>
      <c r="H145" s="280"/>
      <c r="I145" s="238">
        <f t="shared" si="5"/>
        <v>0</v>
      </c>
      <c r="J145" s="46" t="s">
        <v>252</v>
      </c>
      <c r="K145" s="2"/>
      <c r="L145" s="28"/>
      <c r="M145" s="28"/>
    </row>
    <row r="146" spans="1:13" ht="12.75" customHeight="1" x14ac:dyDescent="0.25">
      <c r="A146" s="48"/>
      <c r="B146" s="44"/>
      <c r="C146" s="76"/>
      <c r="D146" s="45">
        <v>3744</v>
      </c>
      <c r="E146" s="305"/>
      <c r="F146" s="305">
        <v>348</v>
      </c>
      <c r="G146" s="305">
        <v>2</v>
      </c>
      <c r="H146" s="280">
        <v>2</v>
      </c>
      <c r="I146" s="238">
        <f t="shared" si="5"/>
        <v>5.7471264367816091E-3</v>
      </c>
      <c r="J146" s="46" t="s">
        <v>253</v>
      </c>
      <c r="K146" s="2"/>
      <c r="L146" s="28"/>
      <c r="M146" s="28"/>
    </row>
    <row r="147" spans="1:13" ht="12.75" customHeight="1" x14ac:dyDescent="0.25">
      <c r="A147" s="48"/>
      <c r="B147" s="44"/>
      <c r="C147" s="76"/>
      <c r="D147" s="45">
        <v>3744</v>
      </c>
      <c r="E147" s="305"/>
      <c r="F147" s="305"/>
      <c r="G147" s="305"/>
      <c r="H147" s="280"/>
      <c r="I147" s="238"/>
      <c r="J147" s="395" t="s">
        <v>254</v>
      </c>
      <c r="K147" s="2"/>
      <c r="L147" s="28"/>
      <c r="M147" s="28"/>
    </row>
    <row r="148" spans="1:13" ht="12.75" customHeight="1" x14ac:dyDescent="0.25">
      <c r="A148" s="3"/>
      <c r="B148" s="37"/>
      <c r="C148" s="78">
        <v>14</v>
      </c>
      <c r="D148" s="41">
        <v>3745</v>
      </c>
      <c r="E148" s="398">
        <v>200</v>
      </c>
      <c r="F148" s="305">
        <v>100</v>
      </c>
      <c r="G148" s="399">
        <v>81</v>
      </c>
      <c r="H148" s="281">
        <v>200</v>
      </c>
      <c r="I148" s="238">
        <f t="shared" si="5"/>
        <v>2</v>
      </c>
      <c r="J148" s="14" t="s">
        <v>255</v>
      </c>
      <c r="K148" s="2"/>
      <c r="L148" s="2"/>
      <c r="M148" s="2"/>
    </row>
    <row r="149" spans="1:13" ht="12.75" customHeight="1" thickBot="1" x14ac:dyDescent="0.3">
      <c r="A149" s="70"/>
      <c r="B149" s="71"/>
      <c r="C149" s="85">
        <v>597</v>
      </c>
      <c r="D149" s="32">
        <v>3745</v>
      </c>
      <c r="E149" s="319">
        <v>140</v>
      </c>
      <c r="F149" s="319">
        <v>140</v>
      </c>
      <c r="G149" s="319">
        <v>0</v>
      </c>
      <c r="H149" s="288"/>
      <c r="I149" s="268">
        <f t="shared" si="5"/>
        <v>0</v>
      </c>
      <c r="J149" s="34" t="s">
        <v>256</v>
      </c>
      <c r="K149" s="2" t="s">
        <v>123</v>
      </c>
      <c r="L149" s="28"/>
      <c r="M149" s="28"/>
    </row>
    <row r="150" spans="1:13" ht="12.75" customHeight="1" thickTop="1" x14ac:dyDescent="0.25">
      <c r="A150" s="252"/>
      <c r="B150" s="253"/>
      <c r="C150" s="254"/>
      <c r="D150" s="247"/>
      <c r="E150" s="320">
        <f>SUM(E45:E149)</f>
        <v>91853</v>
      </c>
      <c r="F150" s="320">
        <f>SUM(F45:F149)</f>
        <v>101097</v>
      </c>
      <c r="G150" s="320">
        <f>SUM(G45:G149)</f>
        <v>51918</v>
      </c>
      <c r="H150" s="469">
        <f>SUM(H45:H149)</f>
        <v>87308</v>
      </c>
      <c r="I150" s="267">
        <f t="shared" si="5"/>
        <v>0.86360623955211335</v>
      </c>
      <c r="J150" s="255"/>
      <c r="K150" s="2"/>
      <c r="L150" s="2"/>
      <c r="M150" s="2"/>
    </row>
    <row r="151" spans="1:13" ht="12.75" customHeight="1" x14ac:dyDescent="0.25">
      <c r="A151" s="3"/>
      <c r="B151" s="38"/>
      <c r="C151" s="78"/>
      <c r="D151" s="4"/>
      <c r="E151" s="282"/>
      <c r="F151" s="282"/>
      <c r="G151" s="282"/>
      <c r="H151" s="282"/>
      <c r="I151" s="28"/>
      <c r="J151" s="14"/>
      <c r="K151" s="2"/>
      <c r="L151" s="2"/>
      <c r="M151" s="2"/>
    </row>
    <row r="152" spans="1:13" ht="12.75" customHeight="1" x14ac:dyDescent="0.25">
      <c r="A152" s="3"/>
      <c r="B152" s="20" t="s">
        <v>257</v>
      </c>
      <c r="C152" s="78"/>
      <c r="D152" s="4"/>
      <c r="E152" s="282"/>
      <c r="F152" s="282"/>
      <c r="G152" s="282"/>
      <c r="H152" s="282"/>
      <c r="I152" s="28"/>
      <c r="J152" s="14"/>
      <c r="K152" s="2"/>
      <c r="L152" s="2"/>
      <c r="M152" s="2"/>
    </row>
    <row r="153" spans="1:13" ht="12.75" customHeight="1" x14ac:dyDescent="0.25">
      <c r="A153" s="118"/>
      <c r="B153" s="401"/>
      <c r="C153" s="89"/>
      <c r="D153" s="45">
        <v>4199</v>
      </c>
      <c r="E153" s="305"/>
      <c r="F153" s="305"/>
      <c r="G153" s="305"/>
      <c r="H153" s="286">
        <v>150</v>
      </c>
      <c r="I153" s="455"/>
      <c r="J153" s="91" t="s">
        <v>258</v>
      </c>
      <c r="K153" s="2"/>
      <c r="L153" s="2"/>
      <c r="M153" s="2"/>
    </row>
    <row r="154" spans="1:13" ht="12.75" customHeight="1" x14ac:dyDescent="0.25">
      <c r="A154" s="3"/>
      <c r="B154" s="37"/>
      <c r="C154" s="78"/>
      <c r="D154" s="41">
        <v>4357</v>
      </c>
      <c r="E154" s="319"/>
      <c r="F154" s="319"/>
      <c r="G154" s="319"/>
      <c r="H154" s="402">
        <v>1700</v>
      </c>
      <c r="I154" s="403"/>
      <c r="J154" s="14" t="s">
        <v>259</v>
      </c>
      <c r="K154" s="2"/>
      <c r="L154" s="28"/>
      <c r="M154" s="28"/>
    </row>
    <row r="155" spans="1:13" ht="12.75" customHeight="1" x14ac:dyDescent="0.25">
      <c r="A155" s="70"/>
      <c r="B155" s="71"/>
      <c r="C155" s="85"/>
      <c r="D155" s="32">
        <v>4357</v>
      </c>
      <c r="E155" s="314"/>
      <c r="F155" s="314">
        <v>35</v>
      </c>
      <c r="G155" s="314">
        <v>40</v>
      </c>
      <c r="H155" s="280">
        <v>30</v>
      </c>
      <c r="I155" s="238">
        <f t="shared" ref="I155:I161" si="6">H155/F155</f>
        <v>0.8571428571428571</v>
      </c>
      <c r="J155" s="34" t="s">
        <v>260</v>
      </c>
      <c r="K155" s="2"/>
      <c r="L155" s="28"/>
      <c r="M155" s="28"/>
    </row>
    <row r="156" spans="1:13" ht="12.75" customHeight="1" x14ac:dyDescent="0.25">
      <c r="A156" s="70"/>
      <c r="B156" s="71"/>
      <c r="C156" s="85"/>
      <c r="D156" s="32">
        <v>4357</v>
      </c>
      <c r="E156" s="314"/>
      <c r="F156" s="317">
        <v>30</v>
      </c>
      <c r="G156" s="314">
        <v>25</v>
      </c>
      <c r="H156" s="286">
        <v>50</v>
      </c>
      <c r="I156" s="238">
        <f t="shared" si="6"/>
        <v>1.6666666666666667</v>
      </c>
      <c r="J156" s="34" t="s">
        <v>261</v>
      </c>
      <c r="K156" s="2"/>
      <c r="L156" s="28"/>
      <c r="M156" s="28"/>
    </row>
    <row r="157" spans="1:13" ht="12.75" customHeight="1" x14ac:dyDescent="0.25">
      <c r="A157" s="70"/>
      <c r="B157" s="71"/>
      <c r="C157" s="85">
        <v>20210016</v>
      </c>
      <c r="D157" s="32">
        <v>4357</v>
      </c>
      <c r="E157" s="310">
        <v>4000</v>
      </c>
      <c r="F157" s="310">
        <v>4000</v>
      </c>
      <c r="G157" s="310">
        <v>2000</v>
      </c>
      <c r="H157" s="284">
        <v>3000</v>
      </c>
      <c r="I157" s="242">
        <f t="shared" si="6"/>
        <v>0.75</v>
      </c>
      <c r="J157" s="243" t="s">
        <v>262</v>
      </c>
      <c r="K157" s="2"/>
      <c r="L157" s="28"/>
      <c r="M157" s="28"/>
    </row>
    <row r="158" spans="1:13" ht="12.75" customHeight="1" x14ac:dyDescent="0.25">
      <c r="A158" s="70"/>
      <c r="B158" s="71"/>
      <c r="C158" s="85">
        <v>595</v>
      </c>
      <c r="D158" s="32">
        <v>4375</v>
      </c>
      <c r="E158" s="310">
        <v>140</v>
      </c>
      <c r="F158" s="310">
        <v>200</v>
      </c>
      <c r="G158" s="310">
        <v>385</v>
      </c>
      <c r="H158" s="284">
        <v>13336</v>
      </c>
      <c r="I158" s="242">
        <f t="shared" si="6"/>
        <v>66.680000000000007</v>
      </c>
      <c r="J158" s="243" t="s">
        <v>263</v>
      </c>
      <c r="K158" s="2"/>
      <c r="L158" s="28"/>
      <c r="M158" s="28"/>
    </row>
    <row r="159" spans="1:13" ht="12.75" customHeight="1" x14ac:dyDescent="0.25">
      <c r="A159" s="70"/>
      <c r="B159" s="71"/>
      <c r="C159" s="85"/>
      <c r="D159" s="32">
        <v>4379</v>
      </c>
      <c r="E159" s="314"/>
      <c r="F159" s="314">
        <v>2069</v>
      </c>
      <c r="G159" s="314">
        <v>951</v>
      </c>
      <c r="H159" s="280">
        <v>1968</v>
      </c>
      <c r="I159" s="238">
        <f t="shared" si="6"/>
        <v>0.95118414693088449</v>
      </c>
      <c r="J159" s="397" t="s">
        <v>264</v>
      </c>
      <c r="K159" s="2"/>
      <c r="L159" s="28"/>
      <c r="M159" s="28"/>
    </row>
    <row r="160" spans="1:13" ht="12.75" customHeight="1" thickBot="1" x14ac:dyDescent="0.3">
      <c r="A160" s="70"/>
      <c r="B160" s="71"/>
      <c r="C160" s="85"/>
      <c r="D160" s="32">
        <v>4379</v>
      </c>
      <c r="E160" s="314">
        <v>202</v>
      </c>
      <c r="F160" s="314">
        <v>214</v>
      </c>
      <c r="G160" s="314">
        <v>76</v>
      </c>
      <c r="H160" s="289">
        <v>219</v>
      </c>
      <c r="I160" s="239">
        <f t="shared" si="6"/>
        <v>1.0233644859813085</v>
      </c>
      <c r="J160" s="397" t="s">
        <v>265</v>
      </c>
      <c r="K160" s="2"/>
      <c r="L160" s="28"/>
      <c r="M160" s="28"/>
    </row>
    <row r="161" spans="1:13" ht="12.75" customHeight="1" thickTop="1" x14ac:dyDescent="0.25">
      <c r="A161" s="252"/>
      <c r="B161" s="253"/>
      <c r="C161" s="254"/>
      <c r="D161" s="247"/>
      <c r="E161" s="320">
        <f>SUM(E154:E160)</f>
        <v>4342</v>
      </c>
      <c r="F161" s="320">
        <f>SUM(F154:F160)</f>
        <v>6548</v>
      </c>
      <c r="G161" s="320">
        <f>SUM(G154:G160)</f>
        <v>3477</v>
      </c>
      <c r="H161" s="467">
        <f>SUM(H153:H160)</f>
        <v>20453</v>
      </c>
      <c r="I161" s="468">
        <f t="shared" si="6"/>
        <v>3.1235491753207087</v>
      </c>
      <c r="J161" s="255"/>
      <c r="K161" s="2"/>
      <c r="L161" s="2"/>
      <c r="M161" s="2"/>
    </row>
    <row r="162" spans="1:13" ht="12.75" customHeight="1" x14ac:dyDescent="0.25">
      <c r="A162" s="3"/>
      <c r="B162" s="4"/>
      <c r="C162" s="78"/>
      <c r="D162" s="4"/>
      <c r="E162" s="282"/>
      <c r="F162" s="282"/>
      <c r="G162" s="282"/>
      <c r="H162" s="282"/>
      <c r="I162" s="28"/>
      <c r="J162" s="14"/>
      <c r="K162" s="2"/>
      <c r="L162" s="2"/>
      <c r="M162" s="2"/>
    </row>
    <row r="163" spans="1:13" ht="12.75" customHeight="1" x14ac:dyDescent="0.25">
      <c r="A163" s="3"/>
      <c r="B163" s="20" t="s">
        <v>266</v>
      </c>
      <c r="C163" s="78"/>
      <c r="D163" s="4"/>
      <c r="E163" s="282"/>
      <c r="F163" s="282"/>
      <c r="G163" s="282"/>
      <c r="H163" s="282"/>
      <c r="I163" s="28"/>
      <c r="J163" s="14"/>
      <c r="K163" s="2"/>
      <c r="L163" s="2"/>
      <c r="M163" s="2"/>
    </row>
    <row r="164" spans="1:13" ht="12.75" customHeight="1" x14ac:dyDescent="0.25">
      <c r="A164" s="48"/>
      <c r="B164" s="54"/>
      <c r="C164" s="76"/>
      <c r="D164" s="45">
        <v>5213</v>
      </c>
      <c r="E164" s="304">
        <v>100</v>
      </c>
      <c r="F164" s="304">
        <v>100</v>
      </c>
      <c r="G164" s="304">
        <v>0</v>
      </c>
      <c r="H164" s="280">
        <v>100</v>
      </c>
      <c r="I164" s="238">
        <f t="shared" ref="I164:I172" si="7">H164/F164</f>
        <v>1</v>
      </c>
      <c r="J164" s="46" t="s">
        <v>267</v>
      </c>
      <c r="K164" s="2"/>
      <c r="L164" s="2"/>
      <c r="M164" s="2"/>
    </row>
    <row r="165" spans="1:13" ht="12.75" customHeight="1" x14ac:dyDescent="0.25">
      <c r="A165" s="48"/>
      <c r="B165" s="44"/>
      <c r="C165" s="76"/>
      <c r="D165" s="45">
        <v>5311</v>
      </c>
      <c r="E165" s="314">
        <v>4167</v>
      </c>
      <c r="F165" s="317">
        <v>4188</v>
      </c>
      <c r="G165" s="314">
        <v>2323</v>
      </c>
      <c r="H165" s="280">
        <v>4300</v>
      </c>
      <c r="I165" s="238">
        <f t="shared" si="7"/>
        <v>1.0267430754536773</v>
      </c>
      <c r="J165" s="46" t="s">
        <v>268</v>
      </c>
      <c r="K165" s="2"/>
      <c r="L165" s="28"/>
      <c r="M165" s="28"/>
    </row>
    <row r="166" spans="1:13" ht="12.75" customHeight="1" x14ac:dyDescent="0.25">
      <c r="A166" s="48"/>
      <c r="B166" s="55"/>
      <c r="C166" s="84"/>
      <c r="D166" s="45">
        <v>5311</v>
      </c>
      <c r="E166" s="303"/>
      <c r="F166" s="303">
        <v>1226</v>
      </c>
      <c r="G166" s="303">
        <v>653</v>
      </c>
      <c r="H166" s="280">
        <v>1657</v>
      </c>
      <c r="I166" s="238">
        <f t="shared" si="7"/>
        <v>1.3515497553017946</v>
      </c>
      <c r="J166" s="395" t="s">
        <v>269</v>
      </c>
      <c r="K166" s="2"/>
      <c r="L166" s="2"/>
      <c r="M166" s="2"/>
    </row>
    <row r="167" spans="1:13" ht="12.75" customHeight="1" x14ac:dyDescent="0.25">
      <c r="A167" s="93"/>
      <c r="B167" s="225"/>
      <c r="C167" s="226" t="s">
        <v>270</v>
      </c>
      <c r="D167" s="96">
        <v>5311</v>
      </c>
      <c r="E167" s="322">
        <v>113</v>
      </c>
      <c r="F167" s="323">
        <v>210</v>
      </c>
      <c r="G167" s="322">
        <v>39</v>
      </c>
      <c r="H167" s="287">
        <v>184</v>
      </c>
      <c r="I167" s="238">
        <f t="shared" si="7"/>
        <v>0.87619047619047619</v>
      </c>
      <c r="J167" s="400" t="s">
        <v>271</v>
      </c>
      <c r="K167" s="2"/>
      <c r="L167" s="2"/>
      <c r="M167" s="2"/>
    </row>
    <row r="168" spans="1:13" ht="12.75" customHeight="1" x14ac:dyDescent="0.25">
      <c r="A168" s="48"/>
      <c r="B168" s="44"/>
      <c r="C168" s="76"/>
      <c r="D168" s="45">
        <v>5311</v>
      </c>
      <c r="E168" s="304">
        <v>220</v>
      </c>
      <c r="F168" s="304">
        <v>220</v>
      </c>
      <c r="G168" s="304">
        <v>127</v>
      </c>
      <c r="H168" s="280">
        <v>220</v>
      </c>
      <c r="I168" s="238">
        <f t="shared" si="7"/>
        <v>1</v>
      </c>
      <c r="J168" s="46" t="s">
        <v>272</v>
      </c>
      <c r="K168" s="2"/>
      <c r="L168" s="2"/>
      <c r="M168" s="2"/>
    </row>
    <row r="169" spans="1:13" ht="12.75" customHeight="1" x14ac:dyDescent="0.25">
      <c r="A169" s="70"/>
      <c r="B169" s="71"/>
      <c r="C169" s="85">
        <v>522</v>
      </c>
      <c r="D169" s="32">
        <v>5311</v>
      </c>
      <c r="E169" s="311">
        <v>100</v>
      </c>
      <c r="F169" s="311">
        <v>100</v>
      </c>
      <c r="G169" s="311">
        <v>0</v>
      </c>
      <c r="H169" s="284">
        <v>100</v>
      </c>
      <c r="I169" s="242">
        <f t="shared" si="7"/>
        <v>1</v>
      </c>
      <c r="J169" s="243" t="s">
        <v>273</v>
      </c>
      <c r="K169" s="2"/>
      <c r="L169" s="28"/>
      <c r="M169" s="28"/>
    </row>
    <row r="170" spans="1:13" ht="12.75" customHeight="1" x14ac:dyDescent="0.25">
      <c r="A170" s="70"/>
      <c r="B170" s="71"/>
      <c r="C170" s="85"/>
      <c r="D170" s="32">
        <v>5512</v>
      </c>
      <c r="E170" s="311">
        <v>50</v>
      </c>
      <c r="F170" s="311">
        <v>50</v>
      </c>
      <c r="G170" s="311">
        <v>0</v>
      </c>
      <c r="H170" s="284">
        <v>50</v>
      </c>
      <c r="I170" s="242">
        <f t="shared" si="7"/>
        <v>1</v>
      </c>
      <c r="J170" s="243" t="s">
        <v>274</v>
      </c>
      <c r="K170" s="2"/>
      <c r="L170" s="2"/>
      <c r="M170" s="2"/>
    </row>
    <row r="171" spans="1:13" ht="12.75" customHeight="1" thickBot="1" x14ac:dyDescent="0.3">
      <c r="A171" s="70"/>
      <c r="B171" s="71"/>
      <c r="C171" s="85"/>
      <c r="D171" s="32">
        <v>5512</v>
      </c>
      <c r="E171" s="321">
        <v>400</v>
      </c>
      <c r="F171" s="321">
        <v>400</v>
      </c>
      <c r="G171" s="321">
        <v>260</v>
      </c>
      <c r="H171" s="289">
        <v>500</v>
      </c>
      <c r="I171" s="239">
        <f t="shared" si="7"/>
        <v>1.25</v>
      </c>
      <c r="J171" s="34" t="s">
        <v>275</v>
      </c>
      <c r="K171" s="2"/>
      <c r="L171" s="28"/>
      <c r="M171" s="28"/>
    </row>
    <row r="172" spans="1:13" ht="12.75" customHeight="1" thickTop="1" x14ac:dyDescent="0.25">
      <c r="A172" s="252"/>
      <c r="B172" s="253"/>
      <c r="C172" s="254"/>
      <c r="D172" s="247"/>
      <c r="E172" s="320">
        <f>SUM(E164:E171)</f>
        <v>5150</v>
      </c>
      <c r="F172" s="320">
        <f>SUM(F164:F171)</f>
        <v>6494</v>
      </c>
      <c r="G172" s="320">
        <f>SUM(G164:G171)</f>
        <v>3402</v>
      </c>
      <c r="H172" s="467">
        <f>SUM(H164:H171)</f>
        <v>7111</v>
      </c>
      <c r="I172" s="468">
        <f t="shared" si="7"/>
        <v>1.0950107791807822</v>
      </c>
      <c r="J172" s="255"/>
      <c r="K172" s="2"/>
      <c r="L172" s="2"/>
      <c r="M172" s="2"/>
    </row>
    <row r="173" spans="1:13" ht="12.75" customHeight="1" x14ac:dyDescent="0.25">
      <c r="A173" s="3"/>
      <c r="B173" s="38"/>
      <c r="C173" s="78"/>
      <c r="D173" s="4"/>
      <c r="E173" s="282"/>
      <c r="F173" s="282"/>
      <c r="G173" s="282"/>
      <c r="H173" s="282"/>
      <c r="I173" s="28"/>
      <c r="J173" s="14"/>
      <c r="K173" s="2"/>
      <c r="L173" s="2"/>
      <c r="M173" s="2"/>
    </row>
    <row r="174" spans="1:13" ht="12.75" customHeight="1" x14ac:dyDescent="0.25">
      <c r="A174" s="3"/>
      <c r="B174" s="20" t="s">
        <v>276</v>
      </c>
      <c r="C174" s="78"/>
      <c r="D174" s="4"/>
      <c r="E174" s="282"/>
      <c r="F174" s="282"/>
      <c r="G174" s="282"/>
      <c r="H174" s="282"/>
      <c r="I174" s="28"/>
      <c r="J174" s="120"/>
      <c r="K174" s="2"/>
      <c r="L174" s="2"/>
      <c r="M174" s="2"/>
    </row>
    <row r="175" spans="1:13" ht="12.75" customHeight="1" x14ac:dyDescent="0.25">
      <c r="A175" s="48"/>
      <c r="B175" s="44"/>
      <c r="C175" s="76"/>
      <c r="D175" s="45">
        <v>6112</v>
      </c>
      <c r="E175" s="303">
        <v>3545</v>
      </c>
      <c r="F175" s="303">
        <v>3576</v>
      </c>
      <c r="G175" s="303">
        <v>1951</v>
      </c>
      <c r="H175" s="280">
        <v>3705</v>
      </c>
      <c r="I175" s="238">
        <f t="shared" ref="I175:I200" si="8">H175/F175</f>
        <v>1.0360738255033557</v>
      </c>
      <c r="J175" s="46" t="s">
        <v>277</v>
      </c>
      <c r="K175" s="2"/>
      <c r="L175" s="2"/>
      <c r="M175" s="2"/>
    </row>
    <row r="176" spans="1:13" ht="12.75" customHeight="1" x14ac:dyDescent="0.25">
      <c r="A176" s="48"/>
      <c r="B176" s="44"/>
      <c r="C176" s="76"/>
      <c r="D176" s="45">
        <v>6171</v>
      </c>
      <c r="E176" s="305">
        <v>25232</v>
      </c>
      <c r="F176" s="306">
        <v>25329</v>
      </c>
      <c r="G176" s="305">
        <v>15414</v>
      </c>
      <c r="H176" s="280">
        <v>25722</v>
      </c>
      <c r="I176" s="238">
        <f t="shared" si="8"/>
        <v>1.0155158119151959</v>
      </c>
      <c r="J176" s="46" t="s">
        <v>278</v>
      </c>
      <c r="K176" s="2"/>
      <c r="L176" s="28"/>
      <c r="M176" s="28"/>
    </row>
    <row r="177" spans="1:18" ht="12.75" customHeight="1" x14ac:dyDescent="0.25">
      <c r="A177" s="48"/>
      <c r="B177" s="44">
        <v>514</v>
      </c>
      <c r="C177" s="76"/>
      <c r="D177" s="45">
        <v>6171</v>
      </c>
      <c r="E177" s="305">
        <v>1326</v>
      </c>
      <c r="F177" s="305">
        <v>1326</v>
      </c>
      <c r="G177" s="305">
        <v>450</v>
      </c>
      <c r="H177" s="280">
        <v>1219</v>
      </c>
      <c r="I177" s="238">
        <f t="shared" si="8"/>
        <v>0.91930618401206632</v>
      </c>
      <c r="J177" s="46" t="s">
        <v>279</v>
      </c>
      <c r="K177" s="2"/>
      <c r="L177" s="28"/>
      <c r="M177" s="28"/>
    </row>
    <row r="178" spans="1:18" ht="12.75" customHeight="1" x14ac:dyDescent="0.25">
      <c r="A178" s="48"/>
      <c r="B178" s="44"/>
      <c r="C178" s="76">
        <v>20206171</v>
      </c>
      <c r="D178" s="45">
        <v>6171</v>
      </c>
      <c r="E178" s="309">
        <v>300</v>
      </c>
      <c r="F178" s="308">
        <v>993</v>
      </c>
      <c r="G178" s="309">
        <v>598</v>
      </c>
      <c r="H178" s="284">
        <v>500</v>
      </c>
      <c r="I178" s="242">
        <f t="shared" si="8"/>
        <v>0.50352467270896273</v>
      </c>
      <c r="J178" s="214" t="s">
        <v>280</v>
      </c>
      <c r="K178" s="2"/>
      <c r="L178" s="2"/>
      <c r="M178" s="2"/>
    </row>
    <row r="179" spans="1:18" ht="12.75" customHeight="1" x14ac:dyDescent="0.25">
      <c r="A179" s="70"/>
      <c r="B179" s="71"/>
      <c r="C179" s="78">
        <v>20206171</v>
      </c>
      <c r="D179" s="41">
        <v>6171</v>
      </c>
      <c r="E179" s="304"/>
      <c r="F179" s="304">
        <v>105</v>
      </c>
      <c r="G179" s="304">
        <v>142</v>
      </c>
      <c r="H179" s="281">
        <v>206</v>
      </c>
      <c r="I179" s="238">
        <f t="shared" si="8"/>
        <v>1.9619047619047618</v>
      </c>
      <c r="J179" s="14" t="s">
        <v>281</v>
      </c>
      <c r="K179" s="2"/>
      <c r="L179" s="2"/>
      <c r="M179" s="2"/>
    </row>
    <row r="180" spans="1:18" ht="12.75" customHeight="1" x14ac:dyDescent="0.25">
      <c r="A180" s="48"/>
      <c r="B180" s="44"/>
      <c r="C180" s="76">
        <v>20236171</v>
      </c>
      <c r="D180" s="42">
        <v>6171</v>
      </c>
      <c r="E180" s="303"/>
      <c r="F180" s="303">
        <v>100</v>
      </c>
      <c r="G180" s="303">
        <v>35</v>
      </c>
      <c r="H180" s="280">
        <v>0</v>
      </c>
      <c r="I180" s="238">
        <f t="shared" si="8"/>
        <v>0</v>
      </c>
      <c r="J180" s="46" t="s">
        <v>282</v>
      </c>
      <c r="K180" s="2"/>
      <c r="L180" s="2"/>
      <c r="M180" s="2"/>
    </row>
    <row r="181" spans="1:18" ht="12.75" customHeight="1" x14ac:dyDescent="0.25">
      <c r="A181" s="48"/>
      <c r="B181" s="44"/>
      <c r="C181" s="454"/>
      <c r="D181" s="45">
        <v>6171</v>
      </c>
      <c r="E181" s="309"/>
      <c r="F181" s="309"/>
      <c r="G181" s="309"/>
      <c r="H181" s="284">
        <v>600</v>
      </c>
      <c r="I181" s="242">
        <v>0</v>
      </c>
      <c r="J181" s="214" t="s">
        <v>283</v>
      </c>
      <c r="K181" s="2"/>
      <c r="L181" s="2"/>
      <c r="M181" s="2"/>
    </row>
    <row r="182" spans="1:18" ht="12.75" customHeight="1" x14ac:dyDescent="0.25">
      <c r="A182" s="30"/>
      <c r="B182" s="21"/>
      <c r="C182" s="78"/>
      <c r="D182" s="41">
        <v>6171</v>
      </c>
      <c r="E182" s="324">
        <v>150</v>
      </c>
      <c r="F182" s="324">
        <v>150</v>
      </c>
      <c r="G182" s="324">
        <v>25</v>
      </c>
      <c r="H182" s="287">
        <v>100</v>
      </c>
      <c r="I182" s="267">
        <f t="shared" si="8"/>
        <v>0.66666666666666663</v>
      </c>
      <c r="J182" s="14" t="s">
        <v>284</v>
      </c>
      <c r="K182" s="2"/>
      <c r="L182" s="2"/>
      <c r="M182" s="2"/>
    </row>
    <row r="183" spans="1:18" ht="12.75" customHeight="1" x14ac:dyDescent="0.25">
      <c r="A183" s="48"/>
      <c r="B183" s="44"/>
      <c r="C183" s="76"/>
      <c r="D183" s="45">
        <v>6171</v>
      </c>
      <c r="E183" s="325">
        <v>1950</v>
      </c>
      <c r="F183" s="325">
        <v>1950</v>
      </c>
      <c r="G183" s="325">
        <v>345</v>
      </c>
      <c r="H183" s="290">
        <v>1933</v>
      </c>
      <c r="I183" s="246">
        <f t="shared" si="8"/>
        <v>0.99128205128205127</v>
      </c>
      <c r="J183" s="49" t="s">
        <v>285</v>
      </c>
      <c r="K183" s="2"/>
      <c r="L183" s="28"/>
      <c r="M183" s="28"/>
    </row>
    <row r="184" spans="1:18" ht="12.75" customHeight="1" x14ac:dyDescent="0.25">
      <c r="A184" s="48"/>
      <c r="B184" s="44"/>
      <c r="C184" s="76"/>
      <c r="D184" s="45">
        <v>6223</v>
      </c>
      <c r="E184" s="303">
        <v>22</v>
      </c>
      <c r="F184" s="303">
        <v>22</v>
      </c>
      <c r="G184" s="303">
        <v>25</v>
      </c>
      <c r="H184" s="280">
        <v>25</v>
      </c>
      <c r="I184" s="238">
        <f t="shared" si="8"/>
        <v>1.1363636363636365</v>
      </c>
      <c r="J184" s="46" t="s">
        <v>286</v>
      </c>
      <c r="K184" s="2"/>
      <c r="L184" s="2"/>
      <c r="M184" s="2"/>
    </row>
    <row r="185" spans="1:18" ht="12.75" customHeight="1" x14ac:dyDescent="0.25">
      <c r="A185" s="3"/>
      <c r="B185" s="37"/>
      <c r="C185" s="78"/>
      <c r="D185" s="41">
        <v>6310</v>
      </c>
      <c r="E185" s="303">
        <v>50</v>
      </c>
      <c r="F185" s="303">
        <v>50</v>
      </c>
      <c r="G185" s="303">
        <v>16</v>
      </c>
      <c r="H185" s="280">
        <v>50</v>
      </c>
      <c r="I185" s="238">
        <f t="shared" si="8"/>
        <v>1</v>
      </c>
      <c r="J185" s="14" t="s">
        <v>287</v>
      </c>
      <c r="K185" s="2"/>
      <c r="L185" s="2"/>
      <c r="M185" s="2"/>
    </row>
    <row r="186" spans="1:18" ht="12.75" customHeight="1" x14ac:dyDescent="0.25">
      <c r="A186" s="48"/>
      <c r="B186" s="44"/>
      <c r="C186" s="76"/>
      <c r="D186" s="45">
        <v>6320</v>
      </c>
      <c r="E186" s="303">
        <v>500</v>
      </c>
      <c r="F186" s="303">
        <v>500</v>
      </c>
      <c r="G186" s="303">
        <v>545</v>
      </c>
      <c r="H186" s="280">
        <v>550</v>
      </c>
      <c r="I186" s="238">
        <f t="shared" si="8"/>
        <v>1.1000000000000001</v>
      </c>
      <c r="J186" s="46" t="s">
        <v>288</v>
      </c>
      <c r="K186" s="2"/>
      <c r="L186" s="2"/>
      <c r="M186" s="2"/>
    </row>
    <row r="187" spans="1:18" ht="12.75" customHeight="1" x14ac:dyDescent="0.25">
      <c r="A187" s="93"/>
      <c r="B187" s="94"/>
      <c r="C187" s="95"/>
      <c r="D187" s="96">
        <v>6399</v>
      </c>
      <c r="E187" s="303">
        <v>2800</v>
      </c>
      <c r="F187" s="303">
        <v>4815</v>
      </c>
      <c r="G187" s="303">
        <v>4815</v>
      </c>
      <c r="H187" s="280">
        <v>2800</v>
      </c>
      <c r="I187" s="238">
        <f t="shared" si="8"/>
        <v>0.58151609553478711</v>
      </c>
      <c r="J187" s="97" t="s">
        <v>289</v>
      </c>
      <c r="K187" s="2"/>
      <c r="L187" s="28"/>
      <c r="M187" s="28"/>
    </row>
    <row r="188" spans="1:18" ht="12.75" customHeight="1" x14ac:dyDescent="0.25">
      <c r="A188" s="3"/>
      <c r="B188" s="37"/>
      <c r="C188" s="78"/>
      <c r="D188" s="41">
        <v>6399</v>
      </c>
      <c r="E188" s="303">
        <v>500</v>
      </c>
      <c r="F188" s="303">
        <v>154</v>
      </c>
      <c r="G188" s="303">
        <v>391</v>
      </c>
      <c r="H188" s="280">
        <v>500</v>
      </c>
      <c r="I188" s="238">
        <f t="shared" si="8"/>
        <v>3.2467532467532467</v>
      </c>
      <c r="J188" s="14" t="s">
        <v>38</v>
      </c>
      <c r="K188" s="2"/>
      <c r="L188" s="2"/>
      <c r="M188" s="2"/>
    </row>
    <row r="189" spans="1:18" ht="12.75" customHeight="1" x14ac:dyDescent="0.25">
      <c r="A189" s="48"/>
      <c r="B189" s="44"/>
      <c r="C189" s="76"/>
      <c r="D189" s="45">
        <v>6402</v>
      </c>
      <c r="E189" s="326">
        <v>1614</v>
      </c>
      <c r="F189" s="327">
        <v>1803</v>
      </c>
      <c r="G189" s="326">
        <v>274</v>
      </c>
      <c r="H189" s="291">
        <v>0</v>
      </c>
      <c r="I189" s="245">
        <f t="shared" si="8"/>
        <v>0</v>
      </c>
      <c r="J189" s="126" t="s">
        <v>290</v>
      </c>
      <c r="K189" s="67"/>
      <c r="L189" s="67"/>
      <c r="M189" s="2"/>
    </row>
    <row r="190" spans="1:18" ht="12.75" customHeight="1" x14ac:dyDescent="0.25">
      <c r="A190" s="48"/>
      <c r="B190" s="44"/>
      <c r="C190" s="76"/>
      <c r="D190" s="45">
        <v>6409</v>
      </c>
      <c r="E190" s="303">
        <v>90</v>
      </c>
      <c r="F190" s="306">
        <v>112</v>
      </c>
      <c r="G190" s="303">
        <v>32</v>
      </c>
      <c r="H190" s="280">
        <v>120</v>
      </c>
      <c r="I190" s="238">
        <f t="shared" si="8"/>
        <v>1.0714285714285714</v>
      </c>
      <c r="J190" s="46" t="s">
        <v>291</v>
      </c>
      <c r="K190" s="67"/>
      <c r="L190" s="28"/>
      <c r="M190" s="28"/>
    </row>
    <row r="191" spans="1:18" ht="12.75" customHeight="1" x14ac:dyDescent="0.25">
      <c r="A191" s="48"/>
      <c r="B191" s="44">
        <v>5164</v>
      </c>
      <c r="C191" s="76"/>
      <c r="D191" s="45">
        <v>6409</v>
      </c>
      <c r="E191" s="303">
        <v>10</v>
      </c>
      <c r="F191" s="303">
        <v>10</v>
      </c>
      <c r="G191" s="303">
        <v>0</v>
      </c>
      <c r="H191" s="280">
        <v>10</v>
      </c>
      <c r="I191" s="238">
        <f t="shared" si="8"/>
        <v>1</v>
      </c>
      <c r="J191" s="46" t="s">
        <v>292</v>
      </c>
      <c r="K191" s="67"/>
      <c r="L191" s="28"/>
      <c r="M191" s="28"/>
    </row>
    <row r="192" spans="1:18" ht="12.75" customHeight="1" x14ac:dyDescent="0.25">
      <c r="A192" s="48"/>
      <c r="B192" s="44">
        <v>5192</v>
      </c>
      <c r="C192" s="76"/>
      <c r="D192" s="45">
        <v>6409</v>
      </c>
      <c r="E192" s="303">
        <v>10</v>
      </c>
      <c r="F192" s="303">
        <v>10</v>
      </c>
      <c r="G192" s="303">
        <v>0</v>
      </c>
      <c r="H192" s="280">
        <v>10</v>
      </c>
      <c r="I192" s="238">
        <f t="shared" si="8"/>
        <v>1</v>
      </c>
      <c r="J192" s="46" t="s">
        <v>293</v>
      </c>
      <c r="K192" s="2"/>
      <c r="L192" s="2"/>
      <c r="M192" s="2"/>
      <c r="R192" s="29"/>
    </row>
    <row r="193" spans="1:13" ht="12.75" customHeight="1" x14ac:dyDescent="0.25">
      <c r="A193" s="48"/>
      <c r="B193" s="44"/>
      <c r="C193" s="76"/>
      <c r="D193" s="45">
        <v>6409</v>
      </c>
      <c r="E193" s="303">
        <v>100</v>
      </c>
      <c r="F193" s="303">
        <v>100</v>
      </c>
      <c r="G193" s="303">
        <v>35</v>
      </c>
      <c r="H193" s="280">
        <v>100</v>
      </c>
      <c r="I193" s="238">
        <f t="shared" si="8"/>
        <v>1</v>
      </c>
      <c r="J193" s="46" t="s">
        <v>294</v>
      </c>
      <c r="K193" s="2"/>
      <c r="L193" s="2" t="s">
        <v>295</v>
      </c>
      <c r="M193" s="2"/>
    </row>
    <row r="194" spans="1:13" ht="12.75" customHeight="1" x14ac:dyDescent="0.25">
      <c r="A194" s="48"/>
      <c r="B194" s="44"/>
      <c r="C194" s="76"/>
      <c r="D194" s="45">
        <v>6409</v>
      </c>
      <c r="E194" s="303"/>
      <c r="F194" s="303"/>
      <c r="G194" s="303">
        <v>10</v>
      </c>
      <c r="H194" s="280">
        <v>10</v>
      </c>
      <c r="I194" s="238"/>
      <c r="J194" s="14" t="s">
        <v>296</v>
      </c>
      <c r="K194" s="2"/>
      <c r="L194" s="2"/>
      <c r="M194" s="2"/>
    </row>
    <row r="195" spans="1:13" ht="12.75" customHeight="1" x14ac:dyDescent="0.25">
      <c r="A195" s="48"/>
      <c r="B195" s="44"/>
      <c r="C195" s="76"/>
      <c r="D195" s="45">
        <v>6409</v>
      </c>
      <c r="E195" s="303"/>
      <c r="F195" s="303">
        <v>150</v>
      </c>
      <c r="G195" s="303"/>
      <c r="H195" s="280">
        <v>50</v>
      </c>
      <c r="I195" s="238">
        <f t="shared" si="8"/>
        <v>0.33333333333333331</v>
      </c>
      <c r="J195" s="46" t="s">
        <v>297</v>
      </c>
      <c r="K195" s="2"/>
      <c r="L195" s="2"/>
      <c r="M195" s="2"/>
    </row>
    <row r="196" spans="1:13" ht="12.75" customHeight="1" x14ac:dyDescent="0.25">
      <c r="A196" s="3"/>
      <c r="B196" s="37">
        <v>5493</v>
      </c>
      <c r="C196" s="78"/>
      <c r="D196" s="41">
        <v>6409</v>
      </c>
      <c r="E196" s="324">
        <v>250</v>
      </c>
      <c r="F196" s="316">
        <v>254</v>
      </c>
      <c r="G196" s="324">
        <v>254</v>
      </c>
      <c r="H196" s="287">
        <v>250</v>
      </c>
      <c r="I196" s="267">
        <f t="shared" si="8"/>
        <v>0.98425196850393704</v>
      </c>
      <c r="J196" s="22" t="s">
        <v>298</v>
      </c>
      <c r="K196" s="2"/>
      <c r="L196" s="2"/>
      <c r="M196" s="2"/>
    </row>
    <row r="197" spans="1:13" ht="12.75" customHeight="1" x14ac:dyDescent="0.25">
      <c r="A197" s="48"/>
      <c r="B197" s="44"/>
      <c r="C197" s="86"/>
      <c r="D197" s="45">
        <v>6409</v>
      </c>
      <c r="E197" s="303">
        <v>0</v>
      </c>
      <c r="F197" s="306">
        <v>3502</v>
      </c>
      <c r="G197" s="303">
        <v>0</v>
      </c>
      <c r="H197" s="280">
        <v>1965</v>
      </c>
      <c r="I197" s="238">
        <f t="shared" si="8"/>
        <v>0.5611079383209594</v>
      </c>
      <c r="J197" s="46" t="s">
        <v>299</v>
      </c>
      <c r="K197" s="2"/>
      <c r="L197" s="2"/>
      <c r="M197" s="2"/>
    </row>
    <row r="198" spans="1:13" ht="12.75" customHeight="1" x14ac:dyDescent="0.25">
      <c r="A198" s="48"/>
      <c r="B198" s="44" t="s">
        <v>300</v>
      </c>
      <c r="C198" s="86"/>
      <c r="D198" s="45">
        <v>6409</v>
      </c>
      <c r="E198" s="303">
        <v>15</v>
      </c>
      <c r="F198" s="303">
        <v>15</v>
      </c>
      <c r="G198" s="303">
        <v>55</v>
      </c>
      <c r="H198" s="280">
        <v>50</v>
      </c>
      <c r="I198" s="238">
        <f t="shared" si="8"/>
        <v>3.3333333333333335</v>
      </c>
      <c r="J198" s="46" t="s">
        <v>301</v>
      </c>
      <c r="K198" s="67"/>
      <c r="L198" s="2"/>
      <c r="M198" s="2"/>
    </row>
    <row r="199" spans="1:13" ht="12.75" customHeight="1" thickBot="1" x14ac:dyDescent="0.3">
      <c r="A199" s="70"/>
      <c r="B199" s="71"/>
      <c r="C199" s="78"/>
      <c r="D199" s="41">
        <v>6409</v>
      </c>
      <c r="E199" s="304">
        <v>50</v>
      </c>
      <c r="F199" s="304">
        <v>50</v>
      </c>
      <c r="G199" s="304">
        <v>145</v>
      </c>
      <c r="H199" s="281">
        <v>50</v>
      </c>
      <c r="I199" s="239">
        <f t="shared" si="8"/>
        <v>1</v>
      </c>
      <c r="J199" s="14" t="s">
        <v>302</v>
      </c>
      <c r="K199" s="67"/>
      <c r="L199" s="28"/>
      <c r="M199" s="28"/>
    </row>
    <row r="200" spans="1:13" ht="12.75" customHeight="1" thickTop="1" x14ac:dyDescent="0.25">
      <c r="A200" s="252"/>
      <c r="B200" s="256"/>
      <c r="C200" s="257"/>
      <c r="D200" s="248"/>
      <c r="E200" s="320">
        <f>SUM(E175:E199)</f>
        <v>38514</v>
      </c>
      <c r="F200" s="320">
        <f>SUM(F175:F199)</f>
        <v>45076</v>
      </c>
      <c r="G200" s="320">
        <f>SUM(G175:G199)</f>
        <v>25557</v>
      </c>
      <c r="H200" s="467">
        <f>SUM(H175:H199)</f>
        <v>40525</v>
      </c>
      <c r="I200" s="468">
        <f t="shared" si="8"/>
        <v>0.899037181648771</v>
      </c>
      <c r="J200" s="258"/>
      <c r="K200" s="2"/>
      <c r="L200" s="2"/>
      <c r="M200" s="2"/>
    </row>
    <row r="201" spans="1:13" ht="12.75" customHeight="1" thickBot="1" x14ac:dyDescent="0.3">
      <c r="A201" s="3"/>
      <c r="B201" s="2"/>
      <c r="D201" s="2"/>
      <c r="E201" s="282"/>
      <c r="F201" s="282"/>
      <c r="G201" s="282"/>
      <c r="H201" s="292"/>
      <c r="I201" s="28"/>
      <c r="K201" s="2"/>
      <c r="L201" s="2"/>
      <c r="M201" s="2"/>
    </row>
    <row r="202" spans="1:13" ht="12.75" customHeight="1" thickTop="1" thickBot="1" x14ac:dyDescent="0.3">
      <c r="A202" s="484" t="s">
        <v>303</v>
      </c>
      <c r="B202" s="485"/>
      <c r="C202" s="485"/>
      <c r="D202" s="486"/>
      <c r="E202" s="328">
        <f>E8+E42+E150+E161+E172+E200</f>
        <v>169764</v>
      </c>
      <c r="F202" s="328">
        <f>F8+F42+F150+F161+F172+F200</f>
        <v>192252</v>
      </c>
      <c r="G202" s="328">
        <f>G8+G42+G150+G161+G172+G200</f>
        <v>99083</v>
      </c>
      <c r="H202" s="293">
        <f>H8+H42+H150+H161+H172+H200</f>
        <v>257806</v>
      </c>
      <c r="I202" s="470">
        <f>H202/F202</f>
        <v>1.3409795476770072</v>
      </c>
      <c r="J202" s="471"/>
      <c r="K202" s="2"/>
      <c r="L202" s="2"/>
      <c r="M202" s="2"/>
    </row>
    <row r="203" spans="1:13" ht="12.75" customHeight="1" thickTop="1" x14ac:dyDescent="0.25">
      <c r="A203" s="6"/>
      <c r="B203" s="5"/>
      <c r="D203" s="7"/>
      <c r="E203" s="282"/>
      <c r="F203" s="282"/>
      <c r="G203" s="282"/>
      <c r="H203" s="282"/>
      <c r="I203" s="28"/>
      <c r="J203" s="15"/>
      <c r="K203" s="2"/>
      <c r="L203" s="2"/>
      <c r="M203" s="2"/>
    </row>
    <row r="204" spans="1:13" ht="12.75" customHeight="1" x14ac:dyDescent="0.25">
      <c r="A204" s="3"/>
      <c r="B204" s="35" t="s">
        <v>107</v>
      </c>
      <c r="D204" s="7"/>
      <c r="E204" s="282"/>
      <c r="F204" s="282"/>
      <c r="G204" s="282"/>
      <c r="H204" s="282"/>
      <c r="I204" s="28"/>
      <c r="J204" s="16"/>
      <c r="K204" s="2"/>
      <c r="L204" s="2"/>
      <c r="M204" s="36"/>
    </row>
    <row r="205" spans="1:13" ht="12.75" customHeight="1" thickBot="1" x14ac:dyDescent="0.3">
      <c r="A205" s="56"/>
      <c r="B205" s="60"/>
      <c r="C205" s="75"/>
      <c r="D205" s="58">
        <v>6330</v>
      </c>
      <c r="E205" s="329">
        <v>1400</v>
      </c>
      <c r="F205" s="329">
        <v>1400</v>
      </c>
      <c r="G205" s="329">
        <v>0</v>
      </c>
      <c r="H205" s="294">
        <v>1450</v>
      </c>
      <c r="I205" s="239">
        <f>H205/F205</f>
        <v>1.0357142857142858</v>
      </c>
      <c r="J205" s="59" t="s">
        <v>304</v>
      </c>
      <c r="K205" s="2"/>
      <c r="L205" s="2"/>
      <c r="M205" s="2"/>
    </row>
    <row r="206" spans="1:13" ht="12.75" customHeight="1" thickTop="1" x14ac:dyDescent="0.25">
      <c r="A206" s="252"/>
      <c r="B206" s="256"/>
      <c r="C206" s="257"/>
      <c r="D206" s="248"/>
      <c r="E206" s="295">
        <f>SUM(E205:E205)</f>
        <v>1400</v>
      </c>
      <c r="F206" s="295">
        <f>SUM(F205:F205)</f>
        <v>1400</v>
      </c>
      <c r="G206" s="295">
        <f>SUM(G205)</f>
        <v>0</v>
      </c>
      <c r="H206" s="295">
        <f>SUM(H205)</f>
        <v>1450</v>
      </c>
      <c r="I206" s="468">
        <f>H206/F206</f>
        <v>1.0357142857142858</v>
      </c>
      <c r="J206" s="259"/>
      <c r="K206" s="2"/>
      <c r="L206" s="2"/>
      <c r="M206" s="2"/>
    </row>
    <row r="207" spans="1:13" ht="12.75" customHeight="1" x14ac:dyDescent="0.25">
      <c r="A207" s="3"/>
      <c r="B207" s="2"/>
      <c r="D207" s="2"/>
      <c r="E207" s="296"/>
      <c r="F207" s="296"/>
      <c r="G207" s="296"/>
      <c r="H207" s="296"/>
      <c r="I207" s="36"/>
      <c r="K207" s="2"/>
      <c r="L207" s="2"/>
      <c r="M207" s="2"/>
    </row>
    <row r="208" spans="1:13" ht="12.75" customHeight="1" thickBot="1" x14ac:dyDescent="0.3">
      <c r="A208" s="3"/>
      <c r="B208" s="2"/>
      <c r="D208" s="2"/>
      <c r="E208" s="282"/>
      <c r="F208" s="282"/>
      <c r="G208" s="282"/>
      <c r="H208" s="282"/>
      <c r="I208" s="28"/>
      <c r="K208" s="2"/>
      <c r="L208" s="2"/>
      <c r="M208" s="2"/>
    </row>
    <row r="209" spans="1:13" ht="12.75" customHeight="1" thickTop="1" thickBot="1" x14ac:dyDescent="0.3">
      <c r="A209" s="480" t="s">
        <v>305</v>
      </c>
      <c r="B209" s="481"/>
      <c r="C209" s="481"/>
      <c r="D209" s="482"/>
      <c r="E209" s="472">
        <f>E202+E206</f>
        <v>171164</v>
      </c>
      <c r="F209" s="472">
        <f>F202+F206</f>
        <v>193652</v>
      </c>
      <c r="G209" s="472">
        <f>G202+G206</f>
        <v>99083</v>
      </c>
      <c r="H209" s="473">
        <f>H202+H206</f>
        <v>259256</v>
      </c>
      <c r="I209" s="238">
        <f>H209/F209</f>
        <v>1.3387726437113998</v>
      </c>
      <c r="J209" s="15"/>
      <c r="K209" s="2"/>
      <c r="L209" s="2"/>
      <c r="M209" s="2"/>
    </row>
    <row r="210" spans="1:13" x14ac:dyDescent="0.25">
      <c r="K210" s="2"/>
      <c r="L210" s="2"/>
      <c r="M210" s="2"/>
    </row>
    <row r="211" spans="1:13" x14ac:dyDescent="0.25">
      <c r="K211" s="2"/>
      <c r="L211" s="2"/>
      <c r="M211" s="2"/>
    </row>
    <row r="212" spans="1:13" x14ac:dyDescent="0.25">
      <c r="K212" s="2"/>
      <c r="L212" s="2"/>
      <c r="M212" s="2"/>
    </row>
    <row r="213" spans="1:13" x14ac:dyDescent="0.25">
      <c r="K213" s="2"/>
      <c r="L213" s="2"/>
      <c r="M213" s="2"/>
    </row>
  </sheetData>
  <sheetProtection selectLockedCells="1" selectUnlockedCells="1"/>
  <mergeCells count="3">
    <mergeCell ref="A209:D209"/>
    <mergeCell ref="A1:J1"/>
    <mergeCell ref="A202:D202"/>
  </mergeCells>
  <pageMargins left="0.25" right="0.25" top="0.75" bottom="0.75" header="0.3" footer="0.3"/>
  <pageSetup paperSize="9" scale="80" firstPageNumber="0" fitToHeight="0" orientation="portrait" horizontalDpi="4294967293" verticalDpi="4294967293" r:id="rId1"/>
  <headerFooter alignWithMargins="0"/>
  <rowBreaks count="1" manualBreakCount="1">
    <brk id="263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14"/>
  <sheetViews>
    <sheetView workbookViewId="0">
      <selection activeCell="J14" sqref="J14"/>
    </sheetView>
  </sheetViews>
  <sheetFormatPr defaultRowHeight="13.2" x14ac:dyDescent="0.25"/>
  <cols>
    <col min="1" max="2" width="19.6640625" customWidth="1"/>
    <col min="3" max="3" width="19.33203125" customWidth="1"/>
    <col min="4" max="4" width="20.6640625" customWidth="1"/>
    <col min="5" max="5" width="19.6640625" customWidth="1"/>
    <col min="6" max="6" width="16.109375" customWidth="1"/>
    <col min="7" max="7" width="16.88671875" customWidth="1"/>
    <col min="8" max="8" width="13.33203125" customWidth="1"/>
    <col min="9" max="9" width="12.88671875" customWidth="1"/>
  </cols>
  <sheetData>
    <row r="3" spans="1:10" ht="14.4" x14ac:dyDescent="0.3">
      <c r="A3" s="103" t="s">
        <v>306</v>
      </c>
    </row>
    <row r="4" spans="1:10" x14ac:dyDescent="0.25">
      <c r="D4" t="s">
        <v>307</v>
      </c>
    </row>
    <row r="5" spans="1:10" ht="14.4" x14ac:dyDescent="0.3">
      <c r="A5" s="104" t="s">
        <v>308</v>
      </c>
      <c r="B5" s="104" t="s">
        <v>309</v>
      </c>
      <c r="C5" s="105" t="s">
        <v>310</v>
      </c>
      <c r="D5" s="105" t="s">
        <v>311</v>
      </c>
      <c r="E5" s="110" t="s">
        <v>23</v>
      </c>
      <c r="F5" s="111" t="s">
        <v>312</v>
      </c>
      <c r="G5" s="111" t="s">
        <v>313</v>
      </c>
      <c r="H5" s="111" t="s">
        <v>314</v>
      </c>
      <c r="I5" s="112" t="s">
        <v>315</v>
      </c>
    </row>
    <row r="6" spans="1:10" ht="14.4" x14ac:dyDescent="0.3">
      <c r="A6" s="104" t="s">
        <v>316</v>
      </c>
      <c r="B6" s="106">
        <v>12000000</v>
      </c>
      <c r="C6" s="106">
        <v>6709474.3200000003</v>
      </c>
      <c r="D6" s="106">
        <v>50450</v>
      </c>
      <c r="E6" s="107">
        <v>4510251</v>
      </c>
      <c r="F6" s="113" t="s">
        <v>317</v>
      </c>
      <c r="G6" s="108">
        <v>47237</v>
      </c>
      <c r="H6" s="108">
        <v>49230</v>
      </c>
      <c r="I6" s="114">
        <v>605400</v>
      </c>
    </row>
    <row r="7" spans="1:10" ht="14.4" x14ac:dyDescent="0.3">
      <c r="A7" s="104" t="s">
        <v>318</v>
      </c>
      <c r="B7" s="106">
        <v>16000000</v>
      </c>
      <c r="C7" s="106">
        <v>2612311.84</v>
      </c>
      <c r="D7" s="106">
        <v>37860</v>
      </c>
      <c r="E7" s="107" t="s">
        <v>319</v>
      </c>
      <c r="F7" s="113" t="s">
        <v>320</v>
      </c>
      <c r="G7" s="108">
        <v>47299</v>
      </c>
      <c r="H7" s="108">
        <v>47299</v>
      </c>
      <c r="I7" s="114">
        <v>454320</v>
      </c>
    </row>
    <row r="8" spans="1:10" ht="14.4" x14ac:dyDescent="0.3">
      <c r="A8" s="104" t="s">
        <v>321</v>
      </c>
      <c r="B8" s="106">
        <v>12000000</v>
      </c>
      <c r="C8" s="106">
        <v>3639954.43</v>
      </c>
      <c r="D8" s="127" t="s">
        <v>322</v>
      </c>
      <c r="E8" s="107" t="s">
        <v>323</v>
      </c>
      <c r="F8" s="113" t="s">
        <v>324</v>
      </c>
      <c r="G8" s="108" t="s">
        <v>167</v>
      </c>
      <c r="H8" s="108">
        <v>45275</v>
      </c>
      <c r="I8" s="114">
        <v>3639954.43</v>
      </c>
    </row>
    <row r="9" spans="1:10" ht="14.4" x14ac:dyDescent="0.3">
      <c r="A9" s="104" t="s">
        <v>325</v>
      </c>
      <c r="B9" s="106">
        <v>20000000</v>
      </c>
      <c r="C9" s="119">
        <v>2050275.64</v>
      </c>
      <c r="D9" s="106">
        <v>23567</v>
      </c>
      <c r="E9" s="107" t="s">
        <v>326</v>
      </c>
      <c r="F9" s="113" t="s">
        <v>327</v>
      </c>
      <c r="G9" s="131">
        <v>46721</v>
      </c>
      <c r="H9" s="108">
        <v>47848</v>
      </c>
      <c r="I9" s="114">
        <v>282804</v>
      </c>
    </row>
    <row r="10" spans="1:10" ht="14.4" x14ac:dyDescent="0.3">
      <c r="A10" s="104" t="s">
        <v>328</v>
      </c>
      <c r="B10" s="106">
        <v>2200000</v>
      </c>
      <c r="C10" s="106">
        <v>1214297</v>
      </c>
      <c r="D10" s="106">
        <v>45833</v>
      </c>
      <c r="E10" s="107" t="s">
        <v>329</v>
      </c>
      <c r="F10" s="113" t="s">
        <v>330</v>
      </c>
      <c r="G10" s="108" t="s">
        <v>167</v>
      </c>
      <c r="H10" s="108">
        <v>45992</v>
      </c>
      <c r="I10" s="114">
        <v>549996</v>
      </c>
    </row>
    <row r="11" spans="1:10" ht="14.4" x14ac:dyDescent="0.3">
      <c r="A11" s="104" t="s">
        <v>331</v>
      </c>
      <c r="B11" s="106">
        <v>2754390</v>
      </c>
      <c r="C11" s="106">
        <v>2754390</v>
      </c>
      <c r="D11" s="127" t="s">
        <v>322</v>
      </c>
      <c r="E11" s="107" t="s">
        <v>332</v>
      </c>
      <c r="F11" s="113" t="s">
        <v>333</v>
      </c>
      <c r="G11" s="108" t="s">
        <v>167</v>
      </c>
      <c r="H11" s="108">
        <v>45473</v>
      </c>
      <c r="I11" s="114">
        <v>2754390</v>
      </c>
    </row>
    <row r="12" spans="1:10" ht="14.4" x14ac:dyDescent="0.3">
      <c r="A12" s="261" t="s">
        <v>334</v>
      </c>
      <c r="B12" s="262">
        <v>22000000</v>
      </c>
      <c r="C12" s="262">
        <v>4103594.27</v>
      </c>
      <c r="D12" s="262">
        <v>416666</v>
      </c>
      <c r="E12" s="263" t="s">
        <v>335</v>
      </c>
      <c r="F12" s="264" t="s">
        <v>336</v>
      </c>
      <c r="G12" s="265">
        <v>47483</v>
      </c>
      <c r="H12" s="265">
        <v>47483</v>
      </c>
      <c r="I12" s="266">
        <v>2347075</v>
      </c>
    </row>
    <row r="13" spans="1:10" ht="14.4" x14ac:dyDescent="0.3">
      <c r="A13" s="111" t="s">
        <v>337</v>
      </c>
      <c r="B13" s="114">
        <v>5500000</v>
      </c>
      <c r="C13" s="114">
        <v>5500000</v>
      </c>
      <c r="D13" s="114">
        <v>57374.02</v>
      </c>
      <c r="E13" s="113"/>
      <c r="F13" s="113" t="s">
        <v>338</v>
      </c>
      <c r="G13" s="108">
        <v>46355</v>
      </c>
      <c r="H13" s="108">
        <v>49278</v>
      </c>
      <c r="I13" s="114"/>
      <c r="J13" t="s">
        <v>339</v>
      </c>
    </row>
    <row r="14" spans="1:10" ht="14.4" x14ac:dyDescent="0.3">
      <c r="A14" s="103"/>
      <c r="C14" s="119">
        <f>SUM(C6:C13)</f>
        <v>28584297.5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DCA94-5167-4151-BF34-9AA7C99710D1}">
  <dimension ref="A1"/>
  <sheetViews>
    <sheetView workbookViewId="0">
      <selection activeCell="A2" sqref="A2:G18"/>
    </sheetView>
  </sheetViews>
  <sheetFormatPr defaultRowHeight="13.2" x14ac:dyDescent="0.25"/>
  <sheetData/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5B4E1-DB34-4EC9-AB29-1A767D1ECDAE}">
  <dimension ref="A1:I8"/>
  <sheetViews>
    <sheetView workbookViewId="0">
      <selection activeCell="G15" sqref="G15"/>
    </sheetView>
  </sheetViews>
  <sheetFormatPr defaultRowHeight="13.2" x14ac:dyDescent="0.25"/>
  <cols>
    <col min="2" max="2" width="11.33203125" customWidth="1"/>
    <col min="4" max="4" width="20.6640625" customWidth="1"/>
    <col min="5" max="5" width="10.6640625" customWidth="1"/>
  </cols>
  <sheetData>
    <row r="1" spans="1:9" x14ac:dyDescent="0.25">
      <c r="B1">
        <v>13013</v>
      </c>
      <c r="C1">
        <v>13101</v>
      </c>
      <c r="D1" t="s">
        <v>340</v>
      </c>
      <c r="E1" t="s">
        <v>341</v>
      </c>
      <c r="F1" t="s">
        <v>342</v>
      </c>
      <c r="G1" t="s">
        <v>343</v>
      </c>
      <c r="I1" t="s">
        <v>344</v>
      </c>
    </row>
    <row r="2" spans="1:9" x14ac:dyDescent="0.25">
      <c r="A2">
        <v>1</v>
      </c>
      <c r="B2">
        <v>62000</v>
      </c>
      <c r="C2">
        <v>56455</v>
      </c>
      <c r="D2">
        <f>B2+C2</f>
        <v>118455</v>
      </c>
      <c r="E2">
        <v>118494</v>
      </c>
      <c r="F2">
        <v>29385</v>
      </c>
      <c r="G2">
        <v>10666</v>
      </c>
      <c r="H2">
        <f>E2+F2+G2</f>
        <v>158545</v>
      </c>
      <c r="I2">
        <f>H2-D2</f>
        <v>40090</v>
      </c>
    </row>
    <row r="3" spans="1:9" x14ac:dyDescent="0.25">
      <c r="A3">
        <v>2</v>
      </c>
      <c r="B3">
        <v>47449</v>
      </c>
      <c r="C3">
        <v>64000</v>
      </c>
      <c r="D3">
        <f t="shared" ref="D3:D7" si="0">B3+C3</f>
        <v>111449</v>
      </c>
      <c r="H3">
        <f t="shared" ref="H3:H8" si="1">E3+F3+G3</f>
        <v>0</v>
      </c>
      <c r="I3">
        <f t="shared" ref="I3:I7" si="2">H3-D3</f>
        <v>-111449</v>
      </c>
    </row>
    <row r="4" spans="1:9" x14ac:dyDescent="0.25">
      <c r="A4">
        <v>3</v>
      </c>
      <c r="B4">
        <v>94000</v>
      </c>
      <c r="C4">
        <v>64000</v>
      </c>
      <c r="D4">
        <f t="shared" si="0"/>
        <v>158000</v>
      </c>
      <c r="H4">
        <f t="shared" si="1"/>
        <v>0</v>
      </c>
      <c r="I4">
        <f t="shared" si="2"/>
        <v>-158000</v>
      </c>
    </row>
    <row r="5" spans="1:9" x14ac:dyDescent="0.25">
      <c r="A5">
        <v>4</v>
      </c>
      <c r="B5">
        <v>82644</v>
      </c>
      <c r="C5">
        <v>64000</v>
      </c>
      <c r="D5">
        <f t="shared" si="0"/>
        <v>146644</v>
      </c>
      <c r="H5">
        <f t="shared" si="1"/>
        <v>0</v>
      </c>
      <c r="I5">
        <f t="shared" si="2"/>
        <v>-146644</v>
      </c>
    </row>
    <row r="6" spans="1:9" x14ac:dyDescent="0.25">
      <c r="A6">
        <v>5</v>
      </c>
      <c r="B6">
        <v>222000</v>
      </c>
      <c r="C6">
        <v>64000</v>
      </c>
      <c r="D6">
        <f t="shared" si="0"/>
        <v>286000</v>
      </c>
      <c r="E6">
        <v>750845</v>
      </c>
      <c r="F6">
        <v>186206</v>
      </c>
      <c r="G6">
        <v>67572</v>
      </c>
      <c r="H6">
        <f t="shared" si="1"/>
        <v>1004623</v>
      </c>
      <c r="I6">
        <f t="shared" si="2"/>
        <v>718623</v>
      </c>
    </row>
    <row r="7" spans="1:9" x14ac:dyDescent="0.25">
      <c r="A7">
        <v>6</v>
      </c>
      <c r="B7">
        <v>222000</v>
      </c>
      <c r="C7">
        <v>50811</v>
      </c>
      <c r="D7">
        <f t="shared" si="0"/>
        <v>272811</v>
      </c>
      <c r="E7">
        <v>304922</v>
      </c>
      <c r="F7">
        <v>75620</v>
      </c>
      <c r="G7">
        <v>27439</v>
      </c>
      <c r="H7">
        <f>SUM(E7:G7)</f>
        <v>407981</v>
      </c>
      <c r="I7">
        <f t="shared" si="2"/>
        <v>135170</v>
      </c>
    </row>
    <row r="8" spans="1:9" x14ac:dyDescent="0.25">
      <c r="A8" s="224"/>
      <c r="B8" s="224">
        <f t="shared" ref="B8:G8" si="3">SUM(B2:B7)</f>
        <v>730093</v>
      </c>
      <c r="C8" s="224">
        <f t="shared" si="3"/>
        <v>363266</v>
      </c>
      <c r="D8" s="224">
        <f t="shared" si="3"/>
        <v>1093359</v>
      </c>
      <c r="E8">
        <f t="shared" si="3"/>
        <v>1174261</v>
      </c>
      <c r="F8" s="224">
        <f t="shared" si="3"/>
        <v>291211</v>
      </c>
      <c r="G8" s="224">
        <f t="shared" si="3"/>
        <v>105677</v>
      </c>
      <c r="H8">
        <f t="shared" si="1"/>
        <v>1571149</v>
      </c>
      <c r="I8">
        <f>SUM(I2:I7)</f>
        <v>477790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df819f-8cc3-4401-b466-f501704c46d1" xsi:nil="true"/>
    <lcf76f155ced4ddcb4097134ff3c332f xmlns="8350659e-a178-42bb-b628-ab61b7a396b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B92207E3B7084D971D45B9995E4F21" ma:contentTypeVersion="12" ma:contentTypeDescription="Vytvoří nový dokument" ma:contentTypeScope="" ma:versionID="faca51a087f4f67c9312b726ff069922">
  <xsd:schema xmlns:xsd="http://www.w3.org/2001/XMLSchema" xmlns:xs="http://www.w3.org/2001/XMLSchema" xmlns:p="http://schemas.microsoft.com/office/2006/metadata/properties" xmlns:ns2="8350659e-a178-42bb-b628-ab61b7a396b5" xmlns:ns3="4adf819f-8cc3-4401-b466-f501704c46d1" targetNamespace="http://schemas.microsoft.com/office/2006/metadata/properties" ma:root="true" ma:fieldsID="d40b0c4e28be141b0a8c58c02aecef87" ns2:_="" ns3:_="">
    <xsd:import namespace="8350659e-a178-42bb-b628-ab61b7a396b5"/>
    <xsd:import namespace="4adf819f-8cc3-4401-b466-f501704c46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0659e-a178-42bb-b628-ab61b7a396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b654b4cd-2104-4107-9f38-d10f8718bf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f819f-8cc3-4401-b466-f501704c46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8c4392f-ef67-4623-a769-b27302b82d70}" ma:internalName="TaxCatchAll" ma:showField="CatchAllData" ma:web="4adf819f-8cc3-4401-b466-f501704c46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B9C95C-0FBF-4A03-8C0C-4B81CB4E218D}">
  <ds:schemaRefs>
    <ds:schemaRef ds:uri="http://schemas.microsoft.com/office/2006/metadata/properties"/>
    <ds:schemaRef ds:uri="http://schemas.microsoft.com/office/infopath/2007/PartnerControls"/>
    <ds:schemaRef ds:uri="4adf819f-8cc3-4401-b466-f501704c46d1"/>
    <ds:schemaRef ds:uri="8350659e-a178-42bb-b628-ab61b7a396b5"/>
  </ds:schemaRefs>
</ds:datastoreItem>
</file>

<file path=customXml/itemProps2.xml><?xml version="1.0" encoding="utf-8"?>
<ds:datastoreItem xmlns:ds="http://schemas.openxmlformats.org/officeDocument/2006/customXml" ds:itemID="{792AA5C7-56E9-4A5C-9D3B-9AA92768A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1BEE12-E701-4C1A-846E-104CB76865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50659e-a178-42bb-b628-ab61b7a396b5"/>
    <ds:schemaRef ds:uri="4adf819f-8cc3-4401-b466-f501704c46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Shrnutí + financování 2024</vt:lpstr>
      <vt:lpstr>Příjmy 2024</vt:lpstr>
      <vt:lpstr>Výdaje 2024</vt:lpstr>
      <vt:lpstr>Úvěry + DPH</vt:lpstr>
      <vt:lpstr>List1</vt:lpstr>
      <vt:lpstr>List2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volfova</dc:creator>
  <cp:keywords/>
  <dc:description/>
  <cp:lastModifiedBy>Jitka Volfová</cp:lastModifiedBy>
  <cp:revision/>
  <dcterms:created xsi:type="dcterms:W3CDTF">2010-12-16T10:56:21Z</dcterms:created>
  <dcterms:modified xsi:type="dcterms:W3CDTF">2023-12-13T08:31:12Z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0x01010047B92207E3B7084D971D45B9995E4F21</vt:lpwstr>
  </property>
  <property fmtid="{D5CDD505-2E9C-101B-9397-08002B2CF9AE}" pid="3" name="MediaServiceImageTags">
    <vt:lpwstr/>
  </property>
</Properties>
</file>